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6145" windowHeight="12900" tabRatio="500"/>
  </bookViews>
  <sheets>
    <sheet name="BF + AF" sheetId="1" r:id="rId1"/>
    <sheet name="Curva de titulación BF + AF" sheetId="5" r:id="rId2"/>
    <sheet name="acidos débiles" sheetId="2" r:id="rId3"/>
    <sheet name="Titulación AD + BF" sheetId="6" r:id="rId4"/>
    <sheet name="Base diprótica" sheetId="3" r:id="rId5"/>
    <sheet name="Titulación etilendiamina" sheetId="7" r:id="rId6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4" i="2" l="1"/>
  <c r="S4" i="2"/>
  <c r="P15" i="2"/>
  <c r="P10" i="2"/>
  <c r="S8" i="3"/>
  <c r="S15" i="2"/>
  <c r="S16" i="2"/>
  <c r="S17" i="2"/>
  <c r="S18" i="2"/>
  <c r="S19" i="2"/>
  <c r="S20" i="2"/>
  <c r="S21" i="2"/>
  <c r="S22" i="2"/>
  <c r="S23" i="2"/>
  <c r="S30" i="3"/>
  <c r="S31" i="3"/>
  <c r="S32" i="3"/>
  <c r="S33" i="3"/>
  <c r="S34" i="3"/>
  <c r="S35" i="3"/>
  <c r="S36" i="3"/>
  <c r="S37" i="3"/>
  <c r="S26" i="3"/>
  <c r="S19" i="3"/>
  <c r="S9" i="3"/>
  <c r="S20" i="3"/>
  <c r="S10" i="3"/>
  <c r="S22" i="3"/>
  <c r="S5" i="2"/>
  <c r="S6" i="2"/>
  <c r="S7" i="2"/>
  <c r="S8" i="2"/>
  <c r="S9" i="2"/>
  <c r="S10" i="2"/>
  <c r="S11" i="2"/>
  <c r="S12" i="2"/>
  <c r="S29" i="3"/>
  <c r="S28" i="3"/>
  <c r="S21" i="3"/>
  <c r="S23" i="3"/>
  <c r="S24" i="3"/>
  <c r="S25" i="3"/>
  <c r="S18" i="3"/>
  <c r="S11" i="3"/>
  <c r="S12" i="3"/>
  <c r="S13" i="3"/>
  <c r="S14" i="3"/>
  <c r="S15" i="3"/>
  <c r="S16" i="3"/>
</calcChain>
</file>

<file path=xl/sharedStrings.xml><?xml version="1.0" encoding="utf-8"?>
<sst xmlns="http://schemas.openxmlformats.org/spreadsheetml/2006/main" count="146" uniqueCount="85">
  <si>
    <t>NaOH</t>
  </si>
  <si>
    <t>+</t>
  </si>
  <si>
    <r>
      <t>HClO</t>
    </r>
    <r>
      <rPr>
        <vertAlign val="subscript"/>
        <sz val="12"/>
        <color theme="1"/>
        <rFont val="Calibri"/>
        <family val="2"/>
        <scheme val="minor"/>
      </rPr>
      <t>4</t>
    </r>
  </si>
  <si>
    <t></t>
  </si>
  <si>
    <r>
      <t>ClO</t>
    </r>
    <r>
      <rPr>
        <vertAlign val="subscript"/>
        <sz val="12"/>
        <color theme="1"/>
        <rFont val="Calibri"/>
        <family val="2"/>
        <scheme val="minor"/>
      </rPr>
      <t>4</t>
    </r>
  </si>
  <si>
    <t>Inicio</t>
  </si>
  <si>
    <t>OH-</t>
  </si>
  <si>
    <t>H+</t>
  </si>
  <si>
    <r>
      <t>C</t>
    </r>
    <r>
      <rPr>
        <vertAlign val="subscript"/>
        <sz val="12"/>
        <color theme="1"/>
        <rFont val="Calibri"/>
        <family val="2"/>
        <scheme val="minor"/>
      </rPr>
      <t>0</t>
    </r>
  </si>
  <si>
    <t>Adiciona</t>
  </si>
  <si>
    <t>x</t>
  </si>
  <si>
    <t>Reacciona</t>
  </si>
  <si>
    <r>
      <t>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</si>
  <si>
    <t>Cálculo de pH</t>
  </si>
  <si>
    <t>Situación</t>
  </si>
  <si>
    <t>Base fuerte + ácido fuerte: Sal es neutra</t>
  </si>
  <si>
    <t>pH</t>
  </si>
  <si>
    <t>Valoración de ácido débil con base fuerte</t>
  </si>
  <si>
    <t>HA</t>
  </si>
  <si>
    <r>
      <t>A</t>
    </r>
    <r>
      <rPr>
        <vertAlign val="superscript"/>
        <sz val="12"/>
        <color theme="1"/>
        <rFont val="Calibri"/>
        <family val="2"/>
        <scheme val="minor"/>
      </rPr>
      <t>-</t>
    </r>
  </si>
  <si>
    <t>ácido de fuerza débil</t>
  </si>
  <si>
    <t>Fórmula</t>
  </si>
  <si>
    <t>pH = 1/2pKa -1/2logCo</t>
  </si>
  <si>
    <t>Sistema conjugado</t>
  </si>
  <si>
    <t>pKa</t>
  </si>
  <si>
    <t>Base débil</t>
  </si>
  <si>
    <t>pH = 7 +1/2 pKa +1/2logCo</t>
  </si>
  <si>
    <t>El pH lo impone la bse más fuerte</t>
  </si>
  <si>
    <r>
      <t>H</t>
    </r>
    <r>
      <rPr>
        <vertAlign val="superscript"/>
        <sz val="12"/>
        <color theme="1"/>
        <rFont val="Calibri"/>
        <family val="2"/>
        <scheme val="minor"/>
      </rPr>
      <t>+</t>
    </r>
  </si>
  <si>
    <t>Fuerte</t>
  </si>
  <si>
    <r>
      <t>EnH</t>
    </r>
    <r>
      <rPr>
        <vertAlign val="subscript"/>
        <sz val="12"/>
        <color theme="1"/>
        <rFont val="Calibri"/>
        <family val="2"/>
        <scheme val="minor"/>
      </rPr>
      <t>2</t>
    </r>
    <r>
      <rPr>
        <vertAlign val="superscript"/>
        <sz val="12"/>
        <color theme="1"/>
        <rFont val="Calibri"/>
        <family val="2"/>
        <scheme val="minor"/>
      </rPr>
      <t>2+</t>
    </r>
  </si>
  <si>
    <r>
      <t>EnH</t>
    </r>
    <r>
      <rPr>
        <vertAlign val="superscript"/>
        <sz val="12"/>
        <color theme="1"/>
        <rFont val="Calibri"/>
        <family val="2"/>
        <scheme val="minor"/>
      </rPr>
      <t>+</t>
    </r>
  </si>
  <si>
    <t>En</t>
  </si>
  <si>
    <r>
      <t>EnH</t>
    </r>
    <r>
      <rPr>
        <vertAlign val="superscript"/>
        <sz val="12"/>
        <color rgb="FF000000"/>
        <rFont val="Calibri"/>
        <family val="2"/>
        <scheme val="minor"/>
      </rPr>
      <t>+</t>
    </r>
  </si>
  <si>
    <r>
      <t>C</t>
    </r>
    <r>
      <rPr>
        <vertAlign val="subscript"/>
        <sz val="12"/>
        <color rgb="FF000000"/>
        <rFont val="Calibri"/>
        <family val="2"/>
        <scheme val="minor"/>
      </rPr>
      <t>0</t>
    </r>
  </si>
  <si>
    <t>primera reacción que ocurre</t>
  </si>
  <si>
    <t>Segunda reacción que ocurre</t>
  </si>
  <si>
    <t>Se agrega</t>
  </si>
  <si>
    <t xml:space="preserve">Se debe conocer el tipo de base. Usando el critero KaCo. Débil. </t>
  </si>
  <si>
    <t>Sistema buffer</t>
  </si>
  <si>
    <t xml:space="preserve">pH = 7 +1/2 pKa +1/2logCo  </t>
  </si>
  <si>
    <t>pH = 1/2(pKa1 + pKa2)</t>
  </si>
  <si>
    <t>El pH lo impone el ácido . Se usa el criterio Ka/Co. Débil</t>
  </si>
  <si>
    <t>Hay dos ácidos, pero es más fuerte el HCl</t>
  </si>
  <si>
    <t>Titulante</t>
  </si>
  <si>
    <t>Analito</t>
  </si>
  <si>
    <t>Realiza la curva de valoración teórica de 50.0 mL de 2-(N-mofolin)etanosulfónico (MES) 0.02 M con NaOH 0.1 M. El pKa del ácido es 3.0</t>
  </si>
  <si>
    <t>pKa2</t>
  </si>
  <si>
    <t>Pka1</t>
  </si>
  <si>
    <t xml:space="preserve">La etilendiamina, representada por "En", es una dibase capaz de fijar dos protones (pKa2 = 9.9 y pKa1 = 6.8). </t>
  </si>
  <si>
    <t>pH = 7</t>
  </si>
  <si>
    <t>Co</t>
  </si>
  <si>
    <t>Anfolito estable</t>
  </si>
  <si>
    <t>Como sólo es un pKa, se trata de un ácido monoprótico.</t>
  </si>
  <si>
    <t>PARA CURVAS DE TITULACIÓN SE HACE TABLAS DE VARIACIÓN DE CONCENTRACIONES</t>
  </si>
  <si>
    <r>
      <t>fC</t>
    </r>
    <r>
      <rPr>
        <vertAlign val="subscript"/>
        <sz val="12"/>
        <color theme="1"/>
        <rFont val="Calibri"/>
        <family val="2"/>
        <scheme val="minor"/>
      </rPr>
      <t>0</t>
    </r>
  </si>
  <si>
    <t>0&lt;f&lt;1</t>
  </si>
  <si>
    <r>
      <t>C</t>
    </r>
    <r>
      <rPr>
        <vertAlign val="subscript"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(1-f)</t>
    </r>
  </si>
  <si>
    <r>
      <t>fC</t>
    </r>
    <r>
      <rPr>
        <vertAlign val="subscript"/>
        <sz val="12"/>
        <color rgb="FF000000"/>
        <rFont val="Calibri"/>
        <family val="2"/>
        <scheme val="minor"/>
      </rPr>
      <t>0</t>
    </r>
  </si>
  <si>
    <t>f = 1</t>
  </si>
  <si>
    <t>f &gt; 1</t>
  </si>
  <si>
    <r>
      <t>fC</t>
    </r>
    <r>
      <rPr>
        <vertAlign val="subscript"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 xml:space="preserve"> - C</t>
    </r>
    <r>
      <rPr>
        <vertAlign val="subscript"/>
        <sz val="12"/>
        <color theme="1"/>
        <rFont val="Calibri"/>
        <family val="2"/>
        <scheme val="minor"/>
      </rPr>
      <t>o</t>
    </r>
  </si>
  <si>
    <t>f &gt;1</t>
  </si>
  <si>
    <t>pH = pKa + log [fCo]/[Co(1-f)]</t>
  </si>
  <si>
    <t>pH= 14 + log[Co(f-1)]</t>
  </si>
  <si>
    <r>
      <t>fC</t>
    </r>
    <r>
      <rPr>
        <vertAlign val="subscript"/>
        <sz val="12"/>
        <color theme="1"/>
        <rFont val="Calibri"/>
        <family val="2"/>
        <scheme val="minor"/>
      </rPr>
      <t xml:space="preserve">0 </t>
    </r>
    <r>
      <rPr>
        <sz val="12"/>
        <color theme="1"/>
        <rFont val="Calibri"/>
        <family val="2"/>
        <scheme val="minor"/>
      </rPr>
      <t>- C</t>
    </r>
    <r>
      <rPr>
        <vertAlign val="subscript"/>
        <sz val="12"/>
        <color theme="1"/>
        <rFont val="Calibri"/>
        <family val="2"/>
        <scheme val="minor"/>
      </rPr>
      <t>0</t>
    </r>
  </si>
  <si>
    <r>
      <t>C</t>
    </r>
    <r>
      <rPr>
        <vertAlign val="subscript"/>
        <sz val="12"/>
        <color rgb="FF000000"/>
        <rFont val="Calibri"/>
        <family val="2"/>
        <scheme val="minor"/>
      </rPr>
      <t xml:space="preserve">0 </t>
    </r>
    <r>
      <rPr>
        <sz val="12"/>
        <color rgb="FF000000"/>
        <rFont val="Calibri"/>
        <family val="2"/>
        <scheme val="minor"/>
      </rPr>
      <t>- (fC</t>
    </r>
    <r>
      <rPr>
        <vertAlign val="subscript"/>
        <sz val="12"/>
        <color rgb="FF000000"/>
        <rFont val="Calibri"/>
        <family val="2"/>
        <scheme val="minor"/>
      </rPr>
      <t>0</t>
    </r>
    <r>
      <rPr>
        <sz val="12"/>
        <color rgb="FF000000"/>
        <rFont val="Calibri"/>
        <family val="2"/>
        <scheme val="minor"/>
      </rPr>
      <t xml:space="preserve"> - C</t>
    </r>
    <r>
      <rPr>
        <vertAlign val="subscript"/>
        <sz val="12"/>
        <color rgb="FF000000"/>
        <rFont val="Calibri"/>
        <family val="2"/>
        <scheme val="minor"/>
      </rPr>
      <t>0</t>
    </r>
    <r>
      <rPr>
        <sz val="12"/>
        <color rgb="FF000000"/>
        <rFont val="Calibri"/>
        <family val="2"/>
        <scheme val="minor"/>
      </rPr>
      <t>)</t>
    </r>
  </si>
  <si>
    <t>f=1 (inicio)</t>
  </si>
  <si>
    <t>1&lt;f&lt;2</t>
  </si>
  <si>
    <t>f=2</t>
  </si>
  <si>
    <t>f &gt; 2</t>
  </si>
  <si>
    <t>Co(f-2)</t>
  </si>
  <si>
    <t>pH = pKa + log [1-f/f]</t>
  </si>
  <si>
    <t>pH = pKa +log [(2-f)/(f-1)]</t>
  </si>
  <si>
    <t>pH = -log[Co(f-2)]</t>
  </si>
  <si>
    <r>
      <t>pH=-log(</t>
    </r>
    <r>
      <rPr>
        <sz val="12"/>
        <color theme="1"/>
        <rFont val="Calibri"/>
        <family val="2"/>
        <scheme val="minor"/>
      </rPr>
      <t>C</t>
    </r>
    <r>
      <rPr>
        <vertAlign val="sub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)</t>
    </r>
  </si>
  <si>
    <t>pH=-log[Co(1-f)]</t>
  </si>
  <si>
    <t>pH=14+log[Co(f-1)]</t>
  </si>
  <si>
    <t>Ácido fuerte</t>
  </si>
  <si>
    <t>El pH lo impone el ácido fuerte que no ha reaccionado</t>
  </si>
  <si>
    <t>El pH lo impone la base fuerte (exceso)</t>
  </si>
  <si>
    <t>f</t>
  </si>
  <si>
    <t>NOTA: Los pKa´s se enumeran por el sentido de la disociación</t>
  </si>
  <si>
    <t xml:space="preserve">Se quiere titular una muestra de etilendiamina de concentración con HCl 0.01 M.  Trace la curva de valoración teórica. </t>
  </si>
  <si>
    <t>Titulación de un ácido fuerte con una base fuerte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</si>
</sst>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theme="1"/>
      <name val="Wingdings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1" fillId="6" borderId="0" xfId="0" applyFont="1" applyFill="1" applyBorder="1"/>
    <xf numFmtId="0" fontId="6" fillId="6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4" borderId="0" xfId="0" applyFill="1" applyBorder="1"/>
    <xf numFmtId="0" fontId="0" fillId="0" borderId="0" xfId="0" quotePrefix="1" applyAlignment="1">
      <alignment horizontal="center"/>
    </xf>
    <xf numFmtId="0" fontId="0" fillId="8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12" fillId="7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left"/>
    </xf>
    <xf numFmtId="0" fontId="8" fillId="6" borderId="0" xfId="0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6" borderId="0" xfId="0" applyFont="1" applyFill="1" applyBorder="1" applyAlignment="1">
      <alignment horizontal="center"/>
    </xf>
  </cellXfs>
  <cellStyles count="8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Normal" xfId="0" builtinId="0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pH</a:t>
            </a:r>
            <a:r>
              <a:rPr lang="es-ES" baseline="0"/>
              <a:t> = f(f)</a:t>
            </a:r>
            <a:endParaRPr lang="es-ES"/>
          </a:p>
        </c:rich>
      </c:tx>
      <c:layout>
        <c:manualLayout>
          <c:xMode val="edge"/>
          <c:yMode val="edge"/>
          <c:x val="0.47347599883347902"/>
          <c:y val="1.52505446623094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A: 0.1 M y B: 0.1 M</c:v>
          </c:tx>
          <c:spPr>
            <a:ln w="28575" cmpd="sng"/>
          </c:spPr>
          <c:marker>
            <c:symbol val="none"/>
          </c:marker>
          <c:xVal>
            <c:numRef>
              <c:f>'BF + AF'!$Q$3:$Q$21</c:f>
              <c:numCache>
                <c:formatCode>General</c:formatCode>
                <c:ptCount val="19"/>
                <c:pt idx="0">
                  <c:v>0.1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0.8</c:v>
                </c:pt>
                <c:pt idx="7">
                  <c:v>0.9</c:v>
                </c:pt>
                <c:pt idx="8">
                  <c:v>1</c:v>
                </c:pt>
                <c:pt idx="9">
                  <c:v>1.1000000000000001</c:v>
                </c:pt>
                <c:pt idx="10">
                  <c:v>1.2</c:v>
                </c:pt>
                <c:pt idx="11">
                  <c:v>1.3</c:v>
                </c:pt>
                <c:pt idx="12">
                  <c:v>1.4</c:v>
                </c:pt>
                <c:pt idx="13">
                  <c:v>1.5</c:v>
                </c:pt>
                <c:pt idx="14">
                  <c:v>1.6</c:v>
                </c:pt>
                <c:pt idx="15">
                  <c:v>1.7</c:v>
                </c:pt>
                <c:pt idx="16">
                  <c:v>1.8</c:v>
                </c:pt>
                <c:pt idx="17">
                  <c:v>1.9</c:v>
                </c:pt>
                <c:pt idx="18">
                  <c:v>2</c:v>
                </c:pt>
              </c:numCache>
            </c:numRef>
          </c:xVal>
          <c:yVal>
            <c:numRef>
              <c:f>'BF + AF'!$R$3:$R$21</c:f>
              <c:numCache>
                <c:formatCode>General</c:formatCode>
                <c:ptCount val="19"/>
              </c:numCache>
            </c:numRef>
          </c:yVal>
          <c:smooth val="1"/>
        </c:ser>
        <c:ser>
          <c:idx val="1"/>
          <c:order val="1"/>
          <c:tx>
            <c:v>A: 0.1 y B: 0.2 M</c:v>
          </c:tx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433984"/>
        <c:axId val="219436160"/>
      </c:scatterChart>
      <c:valAx>
        <c:axId val="21943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f(fracción añadida)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9436160"/>
        <c:crosses val="autoZero"/>
        <c:crossBetween val="midCat"/>
      </c:valAx>
      <c:valAx>
        <c:axId val="219436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9433984"/>
        <c:crosses val="autoZero"/>
        <c:crossBetween val="midCat"/>
      </c:val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pH</a:t>
            </a:r>
            <a:r>
              <a:rPr lang="es-ES" baseline="0"/>
              <a:t> = f(f)</a:t>
            </a:r>
            <a:endParaRPr lang="es-ES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mpd="sng"/>
          </c:spPr>
          <c:marker>
            <c:symbol val="none"/>
          </c:marker>
          <c:xVal>
            <c:numRef>
              <c:f>'acidos débiles'!$R$3:$R$23</c:f>
              <c:numCache>
                <c:formatCode>General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'acidos débiles'!$S$3:$S$23</c:f>
              <c:numCache>
                <c:formatCode>General</c:formatCode>
                <c:ptCount val="21"/>
                <c:pt idx="0">
                  <c:v>2</c:v>
                </c:pt>
                <c:pt idx="1">
                  <c:v>2.0457574905606752</c:v>
                </c:pt>
                <c:pt idx="2">
                  <c:v>2.3979400086720375</c:v>
                </c:pt>
                <c:pt idx="3">
                  <c:v>2.6320232147054057</c:v>
                </c:pt>
                <c:pt idx="4">
                  <c:v>2.8239087409443187</c:v>
                </c:pt>
                <c:pt idx="5">
                  <c:v>3</c:v>
                </c:pt>
                <c:pt idx="6">
                  <c:v>3.1760912590556813</c:v>
                </c:pt>
                <c:pt idx="7">
                  <c:v>3.3679767852945943</c:v>
                </c:pt>
                <c:pt idx="8">
                  <c:v>3.6020599913279625</c:v>
                </c:pt>
                <c:pt idx="9">
                  <c:v>3.9542425094393252</c:v>
                </c:pt>
                <c:pt idx="10">
                  <c:v>8</c:v>
                </c:pt>
                <c:pt idx="11">
                  <c:v>12</c:v>
                </c:pt>
                <c:pt idx="12">
                  <c:v>12.301029995663981</c:v>
                </c:pt>
                <c:pt idx="13">
                  <c:v>12.477121254719663</c:v>
                </c:pt>
                <c:pt idx="14">
                  <c:v>12.602059991327963</c:v>
                </c:pt>
                <c:pt idx="15">
                  <c:v>12.698970004336019</c:v>
                </c:pt>
                <c:pt idx="16">
                  <c:v>12.778151250383644</c:v>
                </c:pt>
                <c:pt idx="17">
                  <c:v>12.845098040014257</c:v>
                </c:pt>
                <c:pt idx="18">
                  <c:v>12.903089986991944</c:v>
                </c:pt>
                <c:pt idx="19">
                  <c:v>12.954242509439325</c:v>
                </c:pt>
                <c:pt idx="20">
                  <c:v>13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790336"/>
        <c:axId val="219792512"/>
      </c:scatterChart>
      <c:valAx>
        <c:axId val="2197903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f(fracción añadida)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9792512"/>
        <c:crosses val="autoZero"/>
        <c:crossBetween val="midCat"/>
      </c:valAx>
      <c:valAx>
        <c:axId val="219792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9790336"/>
        <c:crosses val="autoZero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Curva</a:t>
            </a:r>
            <a:r>
              <a:rPr lang="es-ES" baseline="0"/>
              <a:t> de etilendiamina</a:t>
            </a:r>
            <a:endParaRPr lang="es-ES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'Base diprótica'!$R$7:$R$37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</c:numCache>
            </c:numRef>
          </c:xVal>
          <c:yVal>
            <c:numRef>
              <c:f>'Base diprótica'!$S$7:$S$37</c:f>
              <c:numCache>
                <c:formatCode>General</c:formatCode>
                <c:ptCount val="31"/>
                <c:pt idx="0">
                  <c:v>10.95</c:v>
                </c:pt>
                <c:pt idx="1">
                  <c:v>10.854242509439326</c:v>
                </c:pt>
                <c:pt idx="2">
                  <c:v>10.502059991327963</c:v>
                </c:pt>
                <c:pt idx="3">
                  <c:v>10.267976785294595</c:v>
                </c:pt>
                <c:pt idx="4">
                  <c:v>10.076091259055682</c:v>
                </c:pt>
                <c:pt idx="5">
                  <c:v>9.9</c:v>
                </c:pt>
                <c:pt idx="6">
                  <c:v>9.723908740944319</c:v>
                </c:pt>
                <c:pt idx="7">
                  <c:v>9.532023214705406</c:v>
                </c:pt>
                <c:pt idx="8">
                  <c:v>9.2979400086720378</c:v>
                </c:pt>
                <c:pt idx="9">
                  <c:v>8.9457574905606752</c:v>
                </c:pt>
                <c:pt idx="10">
                  <c:v>8.35</c:v>
                </c:pt>
                <c:pt idx="11">
                  <c:v>7.7542425094393241</c:v>
                </c:pt>
                <c:pt idx="12">
                  <c:v>7.4020599913279623</c:v>
                </c:pt>
                <c:pt idx="13">
                  <c:v>7.1679767852945941</c:v>
                </c:pt>
                <c:pt idx="14">
                  <c:v>6.9760912590556812</c:v>
                </c:pt>
                <c:pt idx="15">
                  <c:v>6.8</c:v>
                </c:pt>
                <c:pt idx="16">
                  <c:v>6.6239087409443185</c:v>
                </c:pt>
                <c:pt idx="17">
                  <c:v>6.4320232147054055</c:v>
                </c:pt>
                <c:pt idx="18">
                  <c:v>6.1979400086720373</c:v>
                </c:pt>
                <c:pt idx="19">
                  <c:v>5.8457574905606755</c:v>
                </c:pt>
                <c:pt idx="20">
                  <c:v>4.4000000000000004</c:v>
                </c:pt>
                <c:pt idx="21">
                  <c:v>1.9999999999999996</c:v>
                </c:pt>
                <c:pt idx="22">
                  <c:v>1.6989700043360185</c:v>
                </c:pt>
                <c:pt idx="23">
                  <c:v>1.5228787452803378</c:v>
                </c:pt>
                <c:pt idx="24">
                  <c:v>1.3979400086720377</c:v>
                </c:pt>
                <c:pt idx="25">
                  <c:v>1.3010299956639813</c:v>
                </c:pt>
                <c:pt idx="26">
                  <c:v>1.2218487496163564</c:v>
                </c:pt>
                <c:pt idx="27">
                  <c:v>1.1549019599857431</c:v>
                </c:pt>
                <c:pt idx="28">
                  <c:v>1.0969100130080565</c:v>
                </c:pt>
                <c:pt idx="29">
                  <c:v>1.0457574905606752</c:v>
                </c:pt>
                <c:pt idx="3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740800"/>
        <c:axId val="219824896"/>
      </c:scatterChart>
      <c:valAx>
        <c:axId val="219740800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 baseline="0"/>
                  <a:t>f (fracción añadida)</a:t>
                </a:r>
                <a:endParaRPr lang="es-E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9824896"/>
        <c:crosses val="autoZero"/>
        <c:crossBetween val="midCat"/>
      </c:valAx>
      <c:valAx>
        <c:axId val="219824896"/>
        <c:scaling>
          <c:orientation val="minMax"/>
        </c:scaling>
        <c:delete val="0"/>
        <c:axPos val="l"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97408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5" right="0.75" top="1" bottom="1" header="0.5" footer="0.5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9</xdr:row>
      <xdr:rowOff>25400</xdr:rowOff>
    </xdr:from>
    <xdr:to>
      <xdr:col>8</xdr:col>
      <xdr:colOff>368300</xdr:colOff>
      <xdr:row>9</xdr:row>
      <xdr:rowOff>25400</xdr:rowOff>
    </xdr:to>
    <xdr:cxnSp macro="">
      <xdr:nvCxnSpPr>
        <xdr:cNvPr id="4" name="Conector recto de flecha 3"/>
        <xdr:cNvCxnSpPr/>
      </xdr:nvCxnSpPr>
      <xdr:spPr>
        <a:xfrm>
          <a:off x="3606800" y="1549400"/>
          <a:ext cx="336550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419100</xdr:colOff>
      <xdr:row>7</xdr:row>
      <xdr:rowOff>114300</xdr:rowOff>
    </xdr:from>
    <xdr:to>
      <xdr:col>5</xdr:col>
      <xdr:colOff>419100</xdr:colOff>
      <xdr:row>12</xdr:row>
      <xdr:rowOff>0</xdr:rowOff>
    </xdr:to>
    <xdr:cxnSp macro="">
      <xdr:nvCxnSpPr>
        <xdr:cNvPr id="6" name="Conector recto 5"/>
        <xdr:cNvCxnSpPr/>
      </xdr:nvCxnSpPr>
      <xdr:spPr>
        <a:xfrm>
          <a:off x="4546600" y="1257300"/>
          <a:ext cx="0" cy="8382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7</xdr:row>
      <xdr:rowOff>139700</xdr:rowOff>
    </xdr:from>
    <xdr:to>
      <xdr:col>7</xdr:col>
      <xdr:colOff>381000</xdr:colOff>
      <xdr:row>12</xdr:row>
      <xdr:rowOff>12700</xdr:rowOff>
    </xdr:to>
    <xdr:cxnSp macro="">
      <xdr:nvCxnSpPr>
        <xdr:cNvPr id="8" name="Conector recto 7"/>
        <xdr:cNvCxnSpPr/>
      </xdr:nvCxnSpPr>
      <xdr:spPr>
        <a:xfrm>
          <a:off x="6159500" y="1295400"/>
          <a:ext cx="0" cy="8255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419100</xdr:colOff>
      <xdr:row>7</xdr:row>
      <xdr:rowOff>127000</xdr:rowOff>
    </xdr:from>
    <xdr:to>
      <xdr:col>4</xdr:col>
      <xdr:colOff>419100</xdr:colOff>
      <xdr:row>12</xdr:row>
      <xdr:rowOff>0</xdr:rowOff>
    </xdr:to>
    <xdr:cxnSp macro="">
      <xdr:nvCxnSpPr>
        <xdr:cNvPr id="10" name="Conector recto 9"/>
        <xdr:cNvCxnSpPr/>
      </xdr:nvCxnSpPr>
      <xdr:spPr>
        <a:xfrm>
          <a:off x="3721100" y="1270000"/>
          <a:ext cx="0" cy="8255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abSelected="1" zoomScale="150" zoomScaleNormal="150" zoomScalePageLayoutView="150" workbookViewId="0">
      <selection activeCell="J16" sqref="J16"/>
    </sheetView>
  </sheetViews>
  <sheetFormatPr baseColWidth="10" defaultRowHeight="15.75"/>
  <cols>
    <col min="2" max="2" width="7.125" customWidth="1"/>
    <col min="3" max="3" width="3.125" customWidth="1"/>
    <col min="4" max="4" width="8" customWidth="1"/>
    <col min="5" max="5" width="4.625" customWidth="1"/>
    <col min="6" max="6" width="9.5" customWidth="1"/>
    <col min="7" max="7" width="3.625" customWidth="1"/>
    <col min="8" max="8" width="7.375" customWidth="1"/>
    <col min="9" max="9" width="7.5" customWidth="1"/>
    <col min="15" max="15" width="13.5" customWidth="1"/>
    <col min="17" max="17" width="6.625" customWidth="1"/>
    <col min="18" max="18" width="10.875" style="1"/>
  </cols>
  <sheetData>
    <row r="1" spans="1:18">
      <c r="A1" s="2" t="s">
        <v>84</v>
      </c>
      <c r="B1" s="2"/>
      <c r="C1" s="2"/>
      <c r="D1" s="2"/>
      <c r="E1" s="2"/>
      <c r="F1" s="2"/>
      <c r="I1" s="3" t="s">
        <v>6</v>
      </c>
      <c r="J1" s="11">
        <v>0.1</v>
      </c>
      <c r="K1" s="3" t="s">
        <v>7</v>
      </c>
      <c r="L1" s="11">
        <v>0.1</v>
      </c>
      <c r="M1" s="1"/>
      <c r="Q1" s="1" t="s">
        <v>81</v>
      </c>
      <c r="R1" s="1" t="s">
        <v>16</v>
      </c>
    </row>
    <row r="2" spans="1:18">
      <c r="A2" s="2"/>
      <c r="B2" s="2"/>
      <c r="C2" s="2"/>
      <c r="D2" s="2"/>
      <c r="E2" s="2"/>
      <c r="F2" s="2"/>
      <c r="I2" s="43"/>
      <c r="J2" s="41"/>
      <c r="K2" s="41"/>
      <c r="L2" s="41"/>
      <c r="M2" s="42"/>
      <c r="Q2" s="42">
        <v>0</v>
      </c>
      <c r="R2" s="42"/>
    </row>
    <row r="3" spans="1:18">
      <c r="I3" s="1"/>
      <c r="J3" s="1"/>
      <c r="K3" s="1"/>
      <c r="L3" s="1"/>
      <c r="M3" s="1"/>
      <c r="Q3" s="1">
        <v>0.1</v>
      </c>
    </row>
    <row r="4" spans="1:18" ht="18.75">
      <c r="A4" s="3"/>
      <c r="B4" s="40" t="s">
        <v>2</v>
      </c>
      <c r="C4" s="3" t="s">
        <v>1</v>
      </c>
      <c r="D4" s="3" t="s">
        <v>0</v>
      </c>
      <c r="E4" s="4" t="s">
        <v>3</v>
      </c>
      <c r="F4" s="3" t="s">
        <v>4</v>
      </c>
      <c r="G4" s="3" t="s">
        <v>1</v>
      </c>
      <c r="H4" s="3" t="s">
        <v>12</v>
      </c>
      <c r="I4" s="1"/>
      <c r="J4" s="44" t="s">
        <v>13</v>
      </c>
      <c r="K4" s="44"/>
      <c r="L4" s="44"/>
      <c r="M4" s="45" t="s">
        <v>14</v>
      </c>
      <c r="N4" s="45"/>
      <c r="O4" s="45"/>
      <c r="Q4" s="1">
        <v>0.2</v>
      </c>
      <c r="R4" s="42"/>
    </row>
    <row r="5" spans="1:18" ht="18.75">
      <c r="A5" s="3" t="s">
        <v>5</v>
      </c>
      <c r="B5" s="3" t="s">
        <v>8</v>
      </c>
      <c r="C5" s="3"/>
      <c r="D5" s="3"/>
      <c r="E5" s="3"/>
      <c r="F5" s="3"/>
      <c r="G5" s="3"/>
      <c r="H5" s="3"/>
      <c r="I5" s="1"/>
      <c r="J5" s="46" t="s">
        <v>75</v>
      </c>
      <c r="K5" s="46"/>
      <c r="L5" s="3">
        <v>1</v>
      </c>
      <c r="M5" s="46" t="s">
        <v>78</v>
      </c>
      <c r="N5" s="46"/>
      <c r="O5" s="46"/>
      <c r="Q5" s="1">
        <v>0.4</v>
      </c>
      <c r="R5" s="42"/>
    </row>
    <row r="6" spans="1:18" ht="18.75">
      <c r="A6" s="3" t="s">
        <v>9</v>
      </c>
      <c r="B6" s="3"/>
      <c r="C6" s="3"/>
      <c r="D6" s="3" t="s">
        <v>55</v>
      </c>
      <c r="E6" s="3"/>
      <c r="F6" s="3"/>
      <c r="G6" s="3"/>
      <c r="H6" s="3"/>
      <c r="J6" s="7"/>
      <c r="K6" s="7"/>
      <c r="L6" s="8"/>
      <c r="M6" s="7"/>
      <c r="N6" s="7"/>
      <c r="O6" s="7"/>
      <c r="Q6" s="1">
        <v>0.5</v>
      </c>
      <c r="R6" s="42"/>
    </row>
    <row r="7" spans="1:18" ht="18.75">
      <c r="A7" s="3" t="s">
        <v>11</v>
      </c>
      <c r="B7" s="3" t="s">
        <v>55</v>
      </c>
      <c r="C7" s="3"/>
      <c r="D7" s="3"/>
      <c r="E7" s="3"/>
      <c r="F7" s="3"/>
      <c r="G7" s="3"/>
      <c r="H7" s="3"/>
      <c r="J7" s="7"/>
      <c r="K7" s="7"/>
      <c r="L7" s="8"/>
      <c r="M7" s="7"/>
      <c r="N7" s="7"/>
      <c r="O7" s="7"/>
      <c r="Q7" s="1">
        <v>0.6</v>
      </c>
      <c r="R7" s="42"/>
    </row>
    <row r="8" spans="1:18" ht="26.25" customHeight="1">
      <c r="A8" s="3" t="s">
        <v>56</v>
      </c>
      <c r="B8" s="3" t="s">
        <v>57</v>
      </c>
      <c r="C8" s="3"/>
      <c r="D8" s="3">
        <v>0</v>
      </c>
      <c r="E8" s="3"/>
      <c r="F8" s="5" t="s">
        <v>58</v>
      </c>
      <c r="G8" s="3"/>
      <c r="H8" s="3"/>
      <c r="J8" s="46" t="s">
        <v>76</v>
      </c>
      <c r="K8" s="46"/>
      <c r="L8" s="3"/>
      <c r="M8" s="47" t="s">
        <v>79</v>
      </c>
      <c r="N8" s="48"/>
      <c r="O8" s="49"/>
      <c r="Q8" s="1">
        <v>0.7</v>
      </c>
      <c r="R8" s="42"/>
    </row>
    <row r="9" spans="1:18" ht="18.75">
      <c r="A9" s="3" t="s">
        <v>59</v>
      </c>
      <c r="B9" s="3">
        <v>0</v>
      </c>
      <c r="C9" s="3"/>
      <c r="D9" s="3">
        <v>0</v>
      </c>
      <c r="E9" s="3"/>
      <c r="F9" s="5" t="s">
        <v>34</v>
      </c>
      <c r="G9" s="3"/>
      <c r="H9" s="3"/>
      <c r="J9" s="46" t="s">
        <v>50</v>
      </c>
      <c r="K9" s="46"/>
      <c r="L9" s="3">
        <v>7</v>
      </c>
      <c r="M9" s="10" t="s">
        <v>15</v>
      </c>
      <c r="N9" s="10"/>
      <c r="O9" s="10"/>
      <c r="Q9" s="1">
        <v>0.8</v>
      </c>
      <c r="R9" s="42"/>
    </row>
    <row r="10" spans="1:18" ht="18.75">
      <c r="A10" s="3" t="s">
        <v>60</v>
      </c>
      <c r="B10" s="3">
        <v>0</v>
      </c>
      <c r="C10" s="3"/>
      <c r="D10" s="3" t="s">
        <v>61</v>
      </c>
      <c r="E10" s="3"/>
      <c r="F10" s="5" t="s">
        <v>34</v>
      </c>
      <c r="G10" s="3"/>
      <c r="H10" s="3"/>
      <c r="J10" s="46" t="s">
        <v>77</v>
      </c>
      <c r="K10" s="46"/>
      <c r="L10" s="3"/>
      <c r="M10" s="46" t="s">
        <v>80</v>
      </c>
      <c r="N10" s="46"/>
      <c r="O10" s="46"/>
      <c r="Q10" s="1">
        <v>0.9</v>
      </c>
      <c r="R10" s="42"/>
    </row>
    <row r="11" spans="1:18">
      <c r="A11" s="1"/>
      <c r="B11" s="1"/>
      <c r="C11" s="1"/>
      <c r="D11" s="1"/>
      <c r="E11" s="1"/>
      <c r="F11" s="1"/>
      <c r="G11" s="1"/>
      <c r="H11" s="1"/>
      <c r="Q11" s="1">
        <v>1</v>
      </c>
    </row>
    <row r="12" spans="1:18">
      <c r="A12" s="1"/>
      <c r="B12" s="1"/>
      <c r="C12" s="1"/>
      <c r="D12" s="1"/>
      <c r="E12" s="1"/>
      <c r="F12" s="1"/>
      <c r="G12" s="1"/>
      <c r="H12" s="1"/>
      <c r="Q12" s="1">
        <v>1.1000000000000001</v>
      </c>
    </row>
    <row r="13" spans="1:18">
      <c r="A13" s="1"/>
      <c r="B13" s="1"/>
      <c r="C13" s="1"/>
      <c r="D13" s="1"/>
      <c r="E13" s="1"/>
      <c r="F13" s="1"/>
      <c r="G13" s="1"/>
      <c r="H13" s="1"/>
      <c r="Q13" s="1">
        <v>1.2</v>
      </c>
      <c r="R13" s="42"/>
    </row>
    <row r="14" spans="1:18">
      <c r="A14" s="1"/>
      <c r="B14" s="1"/>
      <c r="C14" s="1"/>
      <c r="D14" s="1"/>
      <c r="E14" s="1"/>
      <c r="F14" s="1"/>
      <c r="G14" s="1"/>
      <c r="H14" s="1"/>
      <c r="Q14" s="1">
        <v>1.3</v>
      </c>
      <c r="R14" s="42"/>
    </row>
    <row r="15" spans="1:18">
      <c r="A15" s="1"/>
      <c r="B15" s="1"/>
      <c r="C15" s="1"/>
      <c r="D15" s="1"/>
      <c r="E15" s="1"/>
      <c r="F15" s="1"/>
      <c r="G15" s="1"/>
      <c r="H15" s="1"/>
      <c r="L15" s="46"/>
      <c r="M15" s="46"/>
      <c r="Q15" s="1">
        <v>1.4</v>
      </c>
      <c r="R15" s="42"/>
    </row>
    <row r="16" spans="1:18">
      <c r="Q16" s="1">
        <v>1.5</v>
      </c>
      <c r="R16" s="42"/>
    </row>
    <row r="17" spans="1:25">
      <c r="Q17" s="1">
        <v>1.6</v>
      </c>
      <c r="R17" s="42"/>
    </row>
    <row r="18" spans="1:25">
      <c r="Q18" s="1">
        <v>1.7</v>
      </c>
      <c r="R18" s="42"/>
    </row>
    <row r="19" spans="1:25">
      <c r="Q19" s="1">
        <v>1.8</v>
      </c>
      <c r="R19" s="42"/>
    </row>
    <row r="20" spans="1:25">
      <c r="Q20" s="1">
        <v>1.9</v>
      </c>
      <c r="R20" s="42"/>
    </row>
    <row r="21" spans="1:25">
      <c r="Q21" s="1">
        <v>2</v>
      </c>
      <c r="R21" s="42"/>
    </row>
    <row r="27" spans="1: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4"/>
      <c r="S27" s="13"/>
      <c r="T27" s="13"/>
      <c r="U27" s="13"/>
      <c r="V27" s="13"/>
      <c r="W27" s="13"/>
      <c r="X27" s="13"/>
      <c r="Y27" s="13"/>
    </row>
    <row r="28" spans="1:25">
      <c r="A28" s="15"/>
      <c r="B28" s="15"/>
      <c r="C28" s="15"/>
      <c r="D28" s="15"/>
      <c r="E28" s="15"/>
      <c r="F28" s="15"/>
      <c r="G28" s="13"/>
      <c r="H28" s="13"/>
      <c r="I28" s="14"/>
      <c r="J28" s="14"/>
      <c r="K28" s="14"/>
      <c r="L28" s="14"/>
      <c r="M28" s="14"/>
      <c r="N28" s="13"/>
      <c r="O28" s="13"/>
      <c r="P28" s="13"/>
      <c r="Q28" s="14"/>
      <c r="R28" s="14"/>
      <c r="S28" s="13"/>
      <c r="T28" s="13"/>
      <c r="U28" s="13"/>
      <c r="V28" s="13"/>
      <c r="W28" s="13"/>
      <c r="X28" s="13"/>
      <c r="Y28" s="13"/>
    </row>
    <row r="29" spans="1:25">
      <c r="A29" s="13"/>
      <c r="B29" s="13"/>
      <c r="C29" s="13"/>
      <c r="D29" s="13"/>
      <c r="E29" s="13"/>
      <c r="F29" s="13"/>
      <c r="G29" s="13"/>
      <c r="H29" s="13"/>
      <c r="I29" s="14"/>
      <c r="J29" s="14"/>
      <c r="K29" s="14"/>
      <c r="L29" s="14"/>
      <c r="M29" s="14"/>
      <c r="N29" s="13"/>
      <c r="O29" s="13"/>
      <c r="P29" s="13"/>
      <c r="Q29" s="14"/>
      <c r="R29" s="14"/>
      <c r="S29" s="13"/>
      <c r="T29" s="13"/>
      <c r="U29" s="13"/>
      <c r="V29" s="13"/>
      <c r="W29" s="13"/>
      <c r="X29" s="13"/>
      <c r="Y29" s="13"/>
    </row>
    <row r="30" spans="1: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13"/>
      <c r="Q30" s="14"/>
      <c r="R30" s="14"/>
      <c r="S30" s="13"/>
      <c r="T30" s="13"/>
      <c r="U30" s="13"/>
      <c r="V30" s="13"/>
      <c r="W30" s="13"/>
      <c r="X30" s="13"/>
      <c r="Y30" s="13"/>
    </row>
    <row r="31" spans="1:25">
      <c r="A31" s="14"/>
      <c r="B31" s="14"/>
      <c r="C31" s="14"/>
      <c r="D31" s="14"/>
      <c r="E31" s="14"/>
      <c r="F31" s="14"/>
      <c r="G31" s="14"/>
      <c r="H31" s="14"/>
      <c r="I31" s="14"/>
      <c r="J31" s="50"/>
      <c r="K31" s="50"/>
      <c r="L31" s="14"/>
      <c r="M31" s="50"/>
      <c r="N31" s="50"/>
      <c r="O31" s="50"/>
      <c r="P31" s="13"/>
      <c r="Q31" s="14"/>
      <c r="R31" s="14"/>
      <c r="S31" s="13"/>
      <c r="T31" s="13"/>
      <c r="U31" s="13"/>
      <c r="V31" s="13"/>
      <c r="W31" s="13"/>
      <c r="X31" s="13"/>
      <c r="Y31" s="13"/>
    </row>
    <row r="32" spans="1: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13"/>
      <c r="Q32" s="14"/>
      <c r="R32" s="14"/>
      <c r="S32" s="13"/>
      <c r="T32" s="13"/>
      <c r="U32" s="13"/>
      <c r="V32" s="13"/>
      <c r="W32" s="13"/>
      <c r="X32" s="13"/>
      <c r="Y32" s="13"/>
    </row>
    <row r="33" spans="1: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13"/>
      <c r="Q33" s="14"/>
      <c r="R33" s="14"/>
      <c r="S33" s="13"/>
      <c r="T33" s="13"/>
      <c r="U33" s="13"/>
      <c r="V33" s="13"/>
      <c r="W33" s="13"/>
      <c r="X33" s="13"/>
      <c r="Y33" s="13"/>
    </row>
    <row r="34" spans="1:2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13"/>
      <c r="Q34" s="14"/>
      <c r="R34" s="14"/>
      <c r="S34" s="13"/>
      <c r="T34" s="13"/>
      <c r="U34" s="13"/>
      <c r="V34" s="13"/>
      <c r="W34" s="13"/>
      <c r="X34" s="13"/>
      <c r="Y34" s="13"/>
    </row>
    <row r="35" spans="1: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13"/>
      <c r="O35" s="13"/>
      <c r="P35" s="13"/>
      <c r="Q35" s="14"/>
      <c r="R35" s="14"/>
      <c r="S35" s="13"/>
      <c r="T35" s="13"/>
      <c r="U35" s="13"/>
      <c r="V35" s="13"/>
      <c r="W35" s="13"/>
      <c r="X35" s="13"/>
      <c r="Y35" s="13"/>
    </row>
    <row r="36" spans="1:25">
      <c r="A36" s="14"/>
      <c r="B36" s="14"/>
      <c r="C36" s="14"/>
      <c r="D36" s="14"/>
      <c r="E36" s="14"/>
      <c r="F36" s="16"/>
      <c r="G36" s="14"/>
      <c r="H36" s="14"/>
      <c r="I36" s="13"/>
      <c r="J36" s="50"/>
      <c r="K36" s="50"/>
      <c r="L36" s="14"/>
      <c r="M36" s="50"/>
      <c r="N36" s="50"/>
      <c r="O36" s="50"/>
      <c r="P36" s="13"/>
      <c r="Q36" s="14"/>
      <c r="R36" s="14"/>
      <c r="S36" s="13"/>
      <c r="T36" s="13"/>
      <c r="U36" s="13"/>
      <c r="V36" s="13"/>
      <c r="W36" s="13"/>
      <c r="X36" s="13"/>
      <c r="Y36" s="13"/>
    </row>
    <row r="37" spans="1:25">
      <c r="A37" s="14"/>
      <c r="B37" s="14"/>
      <c r="C37" s="14"/>
      <c r="D37" s="14"/>
      <c r="E37" s="14"/>
      <c r="F37" s="14"/>
      <c r="G37" s="14"/>
      <c r="H37" s="14"/>
      <c r="I37" s="13"/>
      <c r="J37" s="13"/>
      <c r="K37" s="13"/>
      <c r="L37" s="13"/>
      <c r="M37" s="13"/>
      <c r="N37" s="13"/>
      <c r="O37" s="13"/>
      <c r="P37" s="13"/>
      <c r="Q37" s="14"/>
      <c r="R37" s="14"/>
      <c r="S37" s="13"/>
      <c r="T37" s="13"/>
      <c r="U37" s="13"/>
      <c r="V37" s="13"/>
      <c r="W37" s="13"/>
      <c r="X37" s="13"/>
      <c r="Y37" s="13"/>
    </row>
    <row r="38" spans="1:25">
      <c r="A38" s="14"/>
      <c r="B38" s="14"/>
      <c r="C38" s="14"/>
      <c r="D38" s="14"/>
      <c r="E38" s="14"/>
      <c r="F38" s="14"/>
      <c r="G38" s="14"/>
      <c r="H38" s="14"/>
      <c r="I38" s="13"/>
      <c r="J38" s="13"/>
      <c r="K38" s="13"/>
      <c r="L38" s="13"/>
      <c r="M38" s="13"/>
      <c r="N38" s="13"/>
      <c r="O38" s="13"/>
      <c r="P38" s="13"/>
      <c r="Q38" s="14"/>
      <c r="R38" s="14"/>
      <c r="S38" s="13"/>
      <c r="T38" s="13"/>
      <c r="U38" s="13"/>
      <c r="V38" s="13"/>
      <c r="W38" s="13"/>
      <c r="X38" s="13"/>
      <c r="Y38" s="13"/>
    </row>
    <row r="39" spans="1:25">
      <c r="A39" s="14"/>
      <c r="B39" s="14"/>
      <c r="C39" s="14"/>
      <c r="D39" s="14"/>
      <c r="E39" s="14"/>
      <c r="F39" s="14"/>
      <c r="G39" s="14"/>
      <c r="H39" s="14"/>
      <c r="I39" s="13"/>
      <c r="J39" s="13"/>
      <c r="K39" s="13"/>
      <c r="L39" s="13"/>
      <c r="M39" s="13"/>
      <c r="N39" s="13"/>
      <c r="O39" s="13"/>
      <c r="P39" s="13"/>
      <c r="Q39" s="14"/>
      <c r="R39" s="14"/>
      <c r="S39" s="13"/>
      <c r="T39" s="13"/>
      <c r="U39" s="13"/>
      <c r="V39" s="13"/>
      <c r="W39" s="13"/>
      <c r="X39" s="13"/>
      <c r="Y39" s="13"/>
    </row>
    <row r="40" spans="1:25">
      <c r="A40" s="14"/>
      <c r="B40" s="14"/>
      <c r="C40" s="14"/>
      <c r="D40" s="14"/>
      <c r="E40" s="14"/>
      <c r="F40" s="14"/>
      <c r="G40" s="14"/>
      <c r="H40" s="14"/>
      <c r="I40" s="13"/>
      <c r="J40" s="13"/>
      <c r="K40" s="13"/>
      <c r="L40" s="13"/>
      <c r="M40" s="13"/>
      <c r="N40" s="13"/>
      <c r="O40" s="13"/>
      <c r="P40" s="13"/>
      <c r="Q40" s="14"/>
      <c r="R40" s="14"/>
      <c r="S40" s="13"/>
      <c r="T40" s="13"/>
      <c r="U40" s="13"/>
      <c r="V40" s="13"/>
      <c r="W40" s="13"/>
      <c r="X40" s="13"/>
      <c r="Y40" s="13"/>
    </row>
    <row r="41" spans="1:25">
      <c r="A41" s="14"/>
      <c r="B41" s="14"/>
      <c r="C41" s="14"/>
      <c r="D41" s="14"/>
      <c r="E41" s="14"/>
      <c r="F41" s="14"/>
      <c r="G41" s="14"/>
      <c r="H41" s="14"/>
      <c r="I41" s="13"/>
      <c r="J41" s="13"/>
      <c r="K41" s="13"/>
      <c r="L41" s="13"/>
      <c r="M41" s="13"/>
      <c r="N41" s="13"/>
      <c r="O41" s="13"/>
      <c r="P41" s="13"/>
      <c r="Q41" s="14"/>
      <c r="R41" s="14"/>
      <c r="S41" s="13"/>
      <c r="T41" s="13"/>
      <c r="U41" s="13"/>
      <c r="V41" s="13"/>
      <c r="W41" s="13"/>
      <c r="X41" s="13"/>
      <c r="Y41" s="13"/>
    </row>
    <row r="42" spans="1: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4"/>
      <c r="R42" s="14"/>
      <c r="S42" s="13"/>
      <c r="T42" s="13"/>
      <c r="U42" s="13"/>
      <c r="V42" s="13"/>
      <c r="W42" s="13"/>
      <c r="X42" s="13"/>
      <c r="Y42" s="13"/>
    </row>
    <row r="43" spans="1: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4"/>
      <c r="R43" s="14"/>
      <c r="S43" s="13"/>
      <c r="T43" s="13"/>
      <c r="U43" s="13"/>
      <c r="V43" s="13"/>
      <c r="W43" s="13"/>
      <c r="X43" s="13"/>
      <c r="Y43" s="13"/>
    </row>
    <row r="44" spans="1: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4"/>
      <c r="R44" s="14"/>
      <c r="S44" s="13"/>
      <c r="T44" s="13"/>
      <c r="U44" s="13"/>
      <c r="V44" s="13"/>
      <c r="W44" s="13"/>
      <c r="X44" s="13"/>
      <c r="Y44" s="13"/>
    </row>
    <row r="45" spans="1: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/>
      <c r="R45" s="14"/>
      <c r="S45" s="13"/>
      <c r="T45" s="13"/>
      <c r="U45" s="13"/>
      <c r="V45" s="13"/>
      <c r="W45" s="13"/>
      <c r="X45" s="13"/>
      <c r="Y45" s="13"/>
    </row>
    <row r="46" spans="1: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4"/>
      <c r="R46" s="14"/>
      <c r="S46" s="13"/>
      <c r="T46" s="13"/>
      <c r="U46" s="13"/>
      <c r="V46" s="13"/>
      <c r="W46" s="13"/>
      <c r="X46" s="13"/>
      <c r="Y46" s="13"/>
    </row>
    <row r="47" spans="1: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4"/>
      <c r="R47" s="14"/>
      <c r="S47" s="13"/>
      <c r="T47" s="13"/>
      <c r="U47" s="13"/>
      <c r="V47" s="13"/>
      <c r="W47" s="13"/>
      <c r="X47" s="13"/>
      <c r="Y47" s="13"/>
    </row>
    <row r="48" spans="1: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4"/>
      <c r="S48" s="13"/>
      <c r="T48" s="13"/>
      <c r="U48" s="13"/>
      <c r="V48" s="13"/>
      <c r="W48" s="13"/>
      <c r="X48" s="13"/>
      <c r="Y48" s="13"/>
    </row>
    <row r="49" spans="1: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  <c r="S49" s="13"/>
      <c r="T49" s="13"/>
      <c r="U49" s="13"/>
      <c r="V49" s="13"/>
      <c r="W49" s="13"/>
      <c r="X49" s="13"/>
      <c r="Y49" s="13"/>
    </row>
    <row r="50" spans="1: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4"/>
      <c r="S50" s="13"/>
      <c r="T50" s="13"/>
      <c r="U50" s="13"/>
      <c r="V50" s="13"/>
      <c r="W50" s="13"/>
      <c r="X50" s="13"/>
      <c r="Y50" s="13"/>
    </row>
    <row r="51" spans="1: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4"/>
      <c r="S51" s="13"/>
      <c r="T51" s="13"/>
      <c r="U51" s="13"/>
      <c r="V51" s="13"/>
      <c r="W51" s="13"/>
      <c r="X51" s="13"/>
      <c r="Y51" s="13"/>
    </row>
    <row r="52" spans="1: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4"/>
      <c r="S52" s="13"/>
      <c r="T52" s="13"/>
      <c r="U52" s="13"/>
      <c r="V52" s="13"/>
      <c r="W52" s="13"/>
      <c r="X52" s="13"/>
      <c r="Y52" s="13"/>
    </row>
    <row r="53" spans="1: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4"/>
      <c r="S53" s="13"/>
      <c r="T53" s="13"/>
      <c r="U53" s="13"/>
      <c r="V53" s="13"/>
      <c r="W53" s="13"/>
      <c r="X53" s="13"/>
      <c r="Y53" s="13"/>
    </row>
    <row r="54" spans="1: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4"/>
      <c r="S54" s="13"/>
      <c r="T54" s="13"/>
      <c r="U54" s="13"/>
      <c r="V54" s="13"/>
      <c r="W54" s="13"/>
      <c r="X54" s="13"/>
      <c r="Y54" s="13"/>
    </row>
    <row r="55" spans="1: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4"/>
      <c r="S55" s="13"/>
      <c r="T55" s="13"/>
      <c r="U55" s="13"/>
      <c r="V55" s="13"/>
      <c r="W55" s="13"/>
      <c r="X55" s="13"/>
      <c r="Y55" s="13"/>
    </row>
    <row r="56" spans="1: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4"/>
      <c r="S56" s="13"/>
      <c r="T56" s="13"/>
      <c r="U56" s="13"/>
      <c r="V56" s="13"/>
      <c r="W56" s="13"/>
      <c r="X56" s="13"/>
      <c r="Y56" s="13"/>
    </row>
    <row r="57" spans="1: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4"/>
      <c r="S57" s="13"/>
      <c r="T57" s="13"/>
      <c r="U57" s="13"/>
      <c r="V57" s="13"/>
      <c r="W57" s="13"/>
      <c r="X57" s="13"/>
      <c r="Y57" s="13"/>
    </row>
    <row r="58" spans="1: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4"/>
      <c r="S58" s="13"/>
      <c r="T58" s="13"/>
      <c r="U58" s="13"/>
      <c r="V58" s="13"/>
      <c r="W58" s="13"/>
      <c r="X58" s="13"/>
      <c r="Y58" s="13"/>
    </row>
    <row r="59" spans="1: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4"/>
      <c r="S59" s="13"/>
      <c r="T59" s="13"/>
      <c r="U59" s="13"/>
      <c r="V59" s="13"/>
      <c r="W59" s="13"/>
      <c r="X59" s="13"/>
      <c r="Y59" s="13"/>
    </row>
    <row r="60" spans="1: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4"/>
      <c r="S60" s="13"/>
      <c r="T60" s="13"/>
      <c r="U60" s="13"/>
      <c r="V60" s="13"/>
      <c r="W60" s="13"/>
      <c r="X60" s="13"/>
      <c r="Y60" s="13"/>
    </row>
    <row r="61" spans="1: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4"/>
      <c r="S61" s="13"/>
      <c r="T61" s="13"/>
      <c r="U61" s="13"/>
      <c r="V61" s="13"/>
      <c r="W61" s="13"/>
      <c r="X61" s="13"/>
      <c r="Y61" s="13"/>
    </row>
    <row r="62" spans="1: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4"/>
      <c r="S62" s="13"/>
      <c r="T62" s="13"/>
      <c r="U62" s="13"/>
      <c r="V62" s="13"/>
      <c r="W62" s="13"/>
      <c r="X62" s="13"/>
      <c r="Y62" s="13"/>
    </row>
  </sheetData>
  <mergeCells count="19">
    <mergeCell ref="A30:O30"/>
    <mergeCell ref="J9:K9"/>
    <mergeCell ref="M10:O10"/>
    <mergeCell ref="J10:K10"/>
    <mergeCell ref="J36:K36"/>
    <mergeCell ref="M36:O36"/>
    <mergeCell ref="A32:O32"/>
    <mergeCell ref="A33:O33"/>
    <mergeCell ref="A34:O34"/>
    <mergeCell ref="A35:M35"/>
    <mergeCell ref="J31:K31"/>
    <mergeCell ref="M31:O31"/>
    <mergeCell ref="L15:M15"/>
    <mergeCell ref="J4:L4"/>
    <mergeCell ref="M4:O4"/>
    <mergeCell ref="M5:O5"/>
    <mergeCell ref="J5:K5"/>
    <mergeCell ref="M8:O8"/>
    <mergeCell ref="J8:K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workbookViewId="0">
      <selection activeCell="S22" sqref="S22"/>
    </sheetView>
  </sheetViews>
  <sheetFormatPr baseColWidth="10" defaultRowHeight="15.75"/>
  <cols>
    <col min="11" max="11" width="5.625" customWidth="1"/>
    <col min="12" max="12" width="7.125" customWidth="1"/>
    <col min="16" max="16" width="9.375" customWidth="1"/>
    <col min="18" max="18" width="10.875" style="1"/>
  </cols>
  <sheetData>
    <row r="1" spans="1:19">
      <c r="A1" s="57" t="s">
        <v>17</v>
      </c>
      <c r="B1" s="57"/>
      <c r="C1" s="57"/>
      <c r="D1" s="57"/>
      <c r="S1" s="1"/>
    </row>
    <row r="2" spans="1:19">
      <c r="N2" s="1"/>
      <c r="O2" s="1"/>
      <c r="R2" s="1" t="s">
        <v>81</v>
      </c>
      <c r="S2" s="1" t="s">
        <v>16</v>
      </c>
    </row>
    <row r="3" spans="1:19">
      <c r="A3" s="58" t="s">
        <v>46</v>
      </c>
      <c r="B3" s="58"/>
      <c r="C3" s="58"/>
      <c r="D3" s="58"/>
      <c r="E3" s="58"/>
      <c r="F3" s="58"/>
      <c r="G3" s="58"/>
      <c r="H3" s="58"/>
      <c r="I3" s="58"/>
      <c r="J3" s="58"/>
      <c r="N3" s="1" t="s">
        <v>24</v>
      </c>
      <c r="O3" s="1">
        <v>3</v>
      </c>
      <c r="R3" s="42">
        <v>0</v>
      </c>
      <c r="S3" s="42">
        <v>2</v>
      </c>
    </row>
    <row r="4" spans="1:19">
      <c r="A4" s="58"/>
      <c r="B4" s="58"/>
      <c r="C4" s="58"/>
      <c r="D4" s="58"/>
      <c r="E4" s="58"/>
      <c r="F4" s="58"/>
      <c r="G4" s="58"/>
      <c r="H4" s="58"/>
      <c r="I4" s="58"/>
      <c r="J4" s="58"/>
      <c r="N4" s="1" t="s">
        <v>44</v>
      </c>
      <c r="O4" s="1">
        <v>0.1</v>
      </c>
      <c r="R4" s="42">
        <v>0.1</v>
      </c>
      <c r="S4" s="42">
        <f>$O$3+LOG(R4/(1-R4))</f>
        <v>2.0457574905606752</v>
      </c>
    </row>
    <row r="5" spans="1:19">
      <c r="A5" s="58"/>
      <c r="B5" s="58"/>
      <c r="C5" s="58"/>
      <c r="D5" s="58"/>
      <c r="E5" s="58"/>
      <c r="F5" s="58"/>
      <c r="G5" s="58"/>
      <c r="H5" s="58"/>
      <c r="I5" s="58"/>
      <c r="J5" s="58"/>
      <c r="N5" s="1" t="s">
        <v>45</v>
      </c>
      <c r="O5" s="1">
        <v>0.02</v>
      </c>
      <c r="R5" s="42">
        <v>0.2</v>
      </c>
      <c r="S5" s="42">
        <f t="shared" ref="S5:S12" si="0">$O$3+LOG(R5/(1-R5))</f>
        <v>2.3979400086720375</v>
      </c>
    </row>
    <row r="6" spans="1:19">
      <c r="N6" s="1"/>
      <c r="O6" s="1"/>
      <c r="R6" s="42">
        <v>0.3</v>
      </c>
      <c r="S6" s="42">
        <f t="shared" si="0"/>
        <v>2.6320232147054057</v>
      </c>
    </row>
    <row r="7" spans="1:19">
      <c r="A7" t="s">
        <v>53</v>
      </c>
      <c r="R7" s="1">
        <v>0.4</v>
      </c>
      <c r="S7" s="30">
        <f t="shared" si="0"/>
        <v>2.8239087409443187</v>
      </c>
    </row>
    <row r="8" spans="1:19">
      <c r="A8" t="s">
        <v>54</v>
      </c>
      <c r="R8" s="6">
        <v>0.5</v>
      </c>
      <c r="S8" s="30">
        <f t="shared" si="0"/>
        <v>3</v>
      </c>
    </row>
    <row r="9" spans="1:19">
      <c r="J9" s="56" t="s">
        <v>14</v>
      </c>
      <c r="K9" s="56"/>
      <c r="L9" s="56"/>
      <c r="M9" s="56" t="s">
        <v>21</v>
      </c>
      <c r="N9" s="56"/>
      <c r="O9" s="56"/>
      <c r="P9" s="1" t="s">
        <v>16</v>
      </c>
      <c r="R9" s="1">
        <v>0.6</v>
      </c>
      <c r="S9" s="30">
        <f t="shared" si="0"/>
        <v>3.1760912590556813</v>
      </c>
    </row>
    <row r="10" spans="1:19" ht="19.5">
      <c r="A10" s="9"/>
      <c r="B10" s="9" t="s">
        <v>18</v>
      </c>
      <c r="C10" s="9" t="s">
        <v>1</v>
      </c>
      <c r="D10" s="9" t="s">
        <v>6</v>
      </c>
      <c r="E10" s="4" t="s">
        <v>3</v>
      </c>
      <c r="F10" s="9" t="s">
        <v>19</v>
      </c>
      <c r="G10" s="9" t="s">
        <v>1</v>
      </c>
      <c r="H10" s="9" t="s">
        <v>12</v>
      </c>
      <c r="J10" s="56" t="s">
        <v>20</v>
      </c>
      <c r="K10" s="56"/>
      <c r="L10" s="56"/>
      <c r="M10" s="56" t="s">
        <v>22</v>
      </c>
      <c r="N10" s="56"/>
      <c r="O10" s="56"/>
      <c r="P10" s="1">
        <f>0.5*O3-0.5*LOG(O4)</f>
        <v>2</v>
      </c>
      <c r="R10" s="1">
        <v>0.7</v>
      </c>
      <c r="S10" s="30">
        <f t="shared" si="0"/>
        <v>3.3679767852945943</v>
      </c>
    </row>
    <row r="11" spans="1:19" ht="18.75">
      <c r="A11" s="9" t="s">
        <v>5</v>
      </c>
      <c r="B11" s="9" t="s">
        <v>8</v>
      </c>
      <c r="C11" s="9"/>
      <c r="D11" s="9"/>
      <c r="E11" s="9"/>
      <c r="F11" s="9"/>
      <c r="G11" s="9"/>
      <c r="H11" s="9"/>
      <c r="J11" s="55"/>
      <c r="K11" s="55"/>
      <c r="L11" s="55"/>
      <c r="M11" s="55"/>
      <c r="N11" s="55"/>
      <c r="O11" s="55"/>
      <c r="P11" s="1"/>
      <c r="R11" s="1">
        <v>0.8</v>
      </c>
      <c r="S11" s="30">
        <f t="shared" si="0"/>
        <v>3.6020599913279625</v>
      </c>
    </row>
    <row r="12" spans="1:19" ht="18.75">
      <c r="A12" s="9" t="s">
        <v>9</v>
      </c>
      <c r="B12" s="9"/>
      <c r="C12" s="9"/>
      <c r="D12" s="9" t="s">
        <v>55</v>
      </c>
      <c r="E12" s="9"/>
      <c r="F12" s="9"/>
      <c r="G12" s="9"/>
      <c r="H12" s="9"/>
      <c r="J12" s="55"/>
      <c r="K12" s="55"/>
      <c r="L12" s="7"/>
      <c r="M12" s="7"/>
      <c r="N12" s="7"/>
      <c r="O12" s="7"/>
      <c r="P12" s="1"/>
      <c r="R12" s="1">
        <v>0.9</v>
      </c>
      <c r="S12" s="30">
        <f t="shared" si="0"/>
        <v>3.9542425094393252</v>
      </c>
    </row>
    <row r="13" spans="1:19" ht="18.75">
      <c r="A13" s="9" t="s">
        <v>11</v>
      </c>
      <c r="B13" s="9" t="s">
        <v>55</v>
      </c>
      <c r="C13" s="9"/>
      <c r="D13" s="9"/>
      <c r="E13" s="9"/>
      <c r="F13" s="9"/>
      <c r="G13" s="9"/>
      <c r="H13" s="9"/>
      <c r="J13" s="7"/>
      <c r="K13" s="7"/>
      <c r="L13" s="7"/>
      <c r="M13" s="7"/>
      <c r="N13" s="7"/>
      <c r="O13" s="7"/>
      <c r="P13" s="1"/>
      <c r="R13" s="1">
        <v>1</v>
      </c>
      <c r="S13" s="1">
        <v>8</v>
      </c>
    </row>
    <row r="14" spans="1:19" ht="18.75">
      <c r="A14" s="9" t="s">
        <v>56</v>
      </c>
      <c r="B14" s="9" t="s">
        <v>57</v>
      </c>
      <c r="C14" s="9"/>
      <c r="D14" s="9">
        <v>0</v>
      </c>
      <c r="E14" s="9"/>
      <c r="F14" s="5" t="s">
        <v>58</v>
      </c>
      <c r="G14" s="9"/>
      <c r="H14" s="9"/>
      <c r="J14" s="56" t="s">
        <v>23</v>
      </c>
      <c r="K14" s="56"/>
      <c r="L14" s="56"/>
      <c r="M14" s="56" t="s">
        <v>63</v>
      </c>
      <c r="N14" s="56"/>
      <c r="O14" s="56"/>
      <c r="P14" s="1"/>
      <c r="R14" s="1">
        <v>1.1000000000000001</v>
      </c>
      <c r="S14" s="1">
        <f>14+LOG($O$4*(R14-1))</f>
        <v>12</v>
      </c>
    </row>
    <row r="15" spans="1:19" ht="18.75">
      <c r="A15" s="9" t="s">
        <v>59</v>
      </c>
      <c r="B15" s="9">
        <v>0</v>
      </c>
      <c r="C15" s="9"/>
      <c r="D15" s="9">
        <v>0</v>
      </c>
      <c r="E15" s="9"/>
      <c r="F15" s="5" t="s">
        <v>34</v>
      </c>
      <c r="G15" s="9"/>
      <c r="H15" s="9"/>
      <c r="J15" s="56" t="s">
        <v>25</v>
      </c>
      <c r="K15" s="56"/>
      <c r="L15" s="56"/>
      <c r="M15" s="56" t="s">
        <v>26</v>
      </c>
      <c r="N15" s="56"/>
      <c r="O15" s="56"/>
      <c r="P15" s="1">
        <f>7+0.5*(O3)+0.5*LOG(O4)</f>
        <v>8</v>
      </c>
      <c r="R15" s="1">
        <v>1.2</v>
      </c>
      <c r="S15" s="36">
        <f t="shared" ref="S15:S23" si="1">14+LOG($O$4*(R15-1))</f>
        <v>12.301029995663981</v>
      </c>
    </row>
    <row r="16" spans="1:19" ht="18.75">
      <c r="A16" s="9" t="s">
        <v>62</v>
      </c>
      <c r="B16" s="9">
        <v>0</v>
      </c>
      <c r="C16" s="9"/>
      <c r="D16" s="9" t="s">
        <v>61</v>
      </c>
      <c r="E16" s="9"/>
      <c r="F16" s="5" t="s">
        <v>34</v>
      </c>
      <c r="G16" s="9"/>
      <c r="H16" s="9"/>
      <c r="J16" s="53" t="s">
        <v>27</v>
      </c>
      <c r="K16" s="53"/>
      <c r="L16" s="53"/>
      <c r="M16" s="54" t="s">
        <v>64</v>
      </c>
      <c r="N16" s="54"/>
      <c r="O16" s="54"/>
      <c r="P16" s="1"/>
      <c r="R16" s="1">
        <v>1.3</v>
      </c>
      <c r="S16" s="36">
        <f t="shared" si="1"/>
        <v>12.477121254719663</v>
      </c>
    </row>
    <row r="17" spans="1:19">
      <c r="J17" s="53"/>
      <c r="K17" s="53"/>
      <c r="L17" s="53"/>
      <c r="M17" s="54"/>
      <c r="N17" s="54"/>
      <c r="O17" s="54"/>
      <c r="R17" s="1">
        <v>1.4</v>
      </c>
      <c r="S17" s="36">
        <f t="shared" si="1"/>
        <v>12.602059991327963</v>
      </c>
    </row>
    <row r="18" spans="1:19">
      <c r="R18" s="1">
        <v>1.5</v>
      </c>
      <c r="S18" s="36">
        <f t="shared" si="1"/>
        <v>12.698970004336019</v>
      </c>
    </row>
    <row r="19" spans="1:19">
      <c r="A19" s="35"/>
      <c r="B19" s="35"/>
      <c r="C19" s="35"/>
      <c r="D19" s="35"/>
      <c r="E19" s="37"/>
      <c r="F19" s="35"/>
      <c r="G19" s="35"/>
      <c r="H19" s="35"/>
      <c r="I19" s="13"/>
      <c r="J19" s="50"/>
      <c r="K19" s="50"/>
      <c r="L19" s="50"/>
      <c r="M19" s="50"/>
      <c r="N19" s="50"/>
      <c r="O19" s="50"/>
      <c r="P19" s="35"/>
      <c r="R19" s="1">
        <v>1.6</v>
      </c>
      <c r="S19" s="36">
        <f t="shared" si="1"/>
        <v>12.778151250383644</v>
      </c>
    </row>
    <row r="20" spans="1:19">
      <c r="A20" s="35"/>
      <c r="B20" s="35"/>
      <c r="C20" s="35"/>
      <c r="D20" s="35"/>
      <c r="E20" s="35"/>
      <c r="F20" s="35"/>
      <c r="G20" s="35"/>
      <c r="H20" s="35"/>
      <c r="I20" s="13"/>
      <c r="J20" s="50"/>
      <c r="K20" s="50"/>
      <c r="L20" s="50"/>
      <c r="M20" s="50"/>
      <c r="N20" s="50"/>
      <c r="O20" s="50"/>
      <c r="P20" s="35"/>
      <c r="R20" s="1">
        <v>1.7</v>
      </c>
      <c r="S20" s="36">
        <f t="shared" si="1"/>
        <v>12.845098040014257</v>
      </c>
    </row>
    <row r="21" spans="1:19">
      <c r="A21" s="35"/>
      <c r="B21" s="35"/>
      <c r="C21" s="35"/>
      <c r="D21" s="35"/>
      <c r="E21" s="35"/>
      <c r="F21" s="35"/>
      <c r="G21" s="35"/>
      <c r="H21" s="35"/>
      <c r="I21" s="13"/>
      <c r="J21" s="50"/>
      <c r="K21" s="50"/>
      <c r="L21" s="50"/>
      <c r="M21" s="50"/>
      <c r="N21" s="50"/>
      <c r="O21" s="50"/>
      <c r="P21" s="35"/>
      <c r="R21" s="1">
        <v>1.8</v>
      </c>
      <c r="S21" s="36">
        <f t="shared" si="1"/>
        <v>12.903089986991944</v>
      </c>
    </row>
    <row r="22" spans="1:19">
      <c r="A22" s="35"/>
      <c r="B22" s="35"/>
      <c r="C22" s="35"/>
      <c r="D22" s="35"/>
      <c r="E22" s="35"/>
      <c r="F22" s="35"/>
      <c r="G22" s="35"/>
      <c r="H22" s="35"/>
      <c r="I22" s="13"/>
      <c r="J22" s="50"/>
      <c r="K22" s="50"/>
      <c r="L22" s="13"/>
      <c r="M22" s="13"/>
      <c r="N22" s="13"/>
      <c r="O22" s="13"/>
      <c r="P22" s="35"/>
      <c r="R22" s="1">
        <v>1.9</v>
      </c>
      <c r="S22" s="36">
        <f t="shared" si="1"/>
        <v>12.954242509439325</v>
      </c>
    </row>
    <row r="23" spans="1:19">
      <c r="A23" s="35"/>
      <c r="B23" s="35"/>
      <c r="C23" s="35"/>
      <c r="D23" s="35"/>
      <c r="E23" s="35"/>
      <c r="F23" s="16"/>
      <c r="G23" s="35"/>
      <c r="H23" s="35"/>
      <c r="I23" s="13"/>
      <c r="J23" s="13"/>
      <c r="K23" s="13"/>
      <c r="L23" s="13"/>
      <c r="M23" s="13"/>
      <c r="N23" s="13"/>
      <c r="O23" s="13"/>
      <c r="P23" s="35"/>
      <c r="R23" s="1">
        <v>2</v>
      </c>
      <c r="S23" s="36">
        <f t="shared" si="1"/>
        <v>13</v>
      </c>
    </row>
    <row r="24" spans="1:19">
      <c r="A24" s="35"/>
      <c r="B24" s="35"/>
      <c r="C24" s="35"/>
      <c r="D24" s="35"/>
      <c r="E24" s="35"/>
      <c r="F24" s="16"/>
      <c r="G24" s="35"/>
      <c r="H24" s="35"/>
      <c r="I24" s="13"/>
      <c r="J24" s="50"/>
      <c r="K24" s="50"/>
      <c r="L24" s="50"/>
      <c r="M24" s="50"/>
      <c r="N24" s="50"/>
      <c r="O24" s="50"/>
      <c r="P24" s="35"/>
    </row>
    <row r="25" spans="1:19">
      <c r="A25" s="35"/>
      <c r="B25" s="35"/>
      <c r="C25" s="35"/>
      <c r="D25" s="35"/>
      <c r="E25" s="35"/>
      <c r="F25" s="16"/>
      <c r="G25" s="35"/>
      <c r="H25" s="35"/>
      <c r="I25" s="13"/>
      <c r="J25" s="50"/>
      <c r="K25" s="50"/>
      <c r="L25" s="50"/>
      <c r="M25" s="50"/>
      <c r="N25" s="50"/>
      <c r="O25" s="50"/>
      <c r="P25" s="35"/>
      <c r="R25" s="30"/>
      <c r="S25" s="30"/>
    </row>
    <row r="26" spans="1:19">
      <c r="A26" s="13"/>
      <c r="B26" s="13"/>
      <c r="C26" s="13"/>
      <c r="D26" s="13"/>
      <c r="E26" s="13"/>
      <c r="F26" s="13"/>
      <c r="G26" s="13"/>
      <c r="H26" s="13"/>
      <c r="I26" s="13"/>
      <c r="J26" s="59"/>
      <c r="K26" s="59"/>
      <c r="L26" s="59"/>
      <c r="M26" s="60"/>
      <c r="N26" s="60"/>
      <c r="O26" s="60"/>
      <c r="P26" s="35"/>
      <c r="R26" s="30"/>
      <c r="S26" s="30"/>
    </row>
    <row r="27" spans="1:19">
      <c r="A27" s="13"/>
      <c r="B27" s="13"/>
      <c r="C27" s="13"/>
      <c r="D27" s="13"/>
      <c r="E27" s="13"/>
      <c r="F27" s="13"/>
      <c r="G27" s="13"/>
      <c r="H27" s="13"/>
      <c r="I27" s="13"/>
      <c r="J27" s="59"/>
      <c r="K27" s="59"/>
      <c r="L27" s="59"/>
      <c r="M27" s="60"/>
      <c r="N27" s="60"/>
      <c r="O27" s="60"/>
      <c r="P27" s="13"/>
      <c r="R27" s="30"/>
      <c r="S27" s="30"/>
    </row>
    <row r="28" spans="1:19">
      <c r="R28" s="30"/>
      <c r="S28" s="30"/>
    </row>
    <row r="29" spans="1:19">
      <c r="R29" s="30"/>
      <c r="S29" s="30"/>
    </row>
    <row r="30" spans="1:19">
      <c r="R30" s="31"/>
      <c r="S30" s="30"/>
    </row>
    <row r="31" spans="1:19">
      <c r="R31" s="30"/>
      <c r="S31" s="30"/>
    </row>
    <row r="32" spans="1:19">
      <c r="R32" s="30"/>
      <c r="S32" s="30"/>
    </row>
    <row r="33" spans="18:19">
      <c r="R33" s="30"/>
      <c r="S33" s="30"/>
    </row>
    <row r="34" spans="18:19">
      <c r="R34" s="30"/>
      <c r="S34" s="30"/>
    </row>
    <row r="35" spans="18:19">
      <c r="R35" s="29"/>
      <c r="S35" s="30"/>
    </row>
    <row r="36" spans="18:19">
      <c r="R36" s="30"/>
      <c r="S36" s="30"/>
    </row>
    <row r="37" spans="18:19">
      <c r="R37" s="30"/>
      <c r="S37" s="30"/>
    </row>
    <row r="38" spans="18:19">
      <c r="R38" s="30"/>
      <c r="S38" s="30"/>
    </row>
    <row r="39" spans="18:19">
      <c r="R39" s="30"/>
      <c r="S39" s="30"/>
    </row>
    <row r="40" spans="18:19">
      <c r="R40" s="30"/>
      <c r="S40" s="30"/>
    </row>
    <row r="41" spans="18:19">
      <c r="R41" s="30"/>
      <c r="S41" s="30"/>
    </row>
    <row r="42" spans="18:19">
      <c r="R42" s="30"/>
      <c r="S42" s="30"/>
    </row>
    <row r="43" spans="18:19">
      <c r="R43" s="30"/>
      <c r="S43" s="30"/>
    </row>
    <row r="44" spans="18:19">
      <c r="R44" s="30"/>
      <c r="S44" s="30"/>
    </row>
    <row r="45" spans="18:19">
      <c r="R45" s="30"/>
      <c r="S45" s="30"/>
    </row>
    <row r="46" spans="18:19">
      <c r="S46" s="30"/>
    </row>
    <row r="47" spans="18:19">
      <c r="S47" s="30"/>
    </row>
    <row r="48" spans="18:19">
      <c r="S48" s="30"/>
    </row>
  </sheetData>
  <mergeCells count="28">
    <mergeCell ref="J26:L27"/>
    <mergeCell ref="M26:O27"/>
    <mergeCell ref="J22:K22"/>
    <mergeCell ref="J24:L24"/>
    <mergeCell ref="M24:O24"/>
    <mergeCell ref="J25:L25"/>
    <mergeCell ref="M25:O25"/>
    <mergeCell ref="J19:L19"/>
    <mergeCell ref="M19:O19"/>
    <mergeCell ref="J20:L20"/>
    <mergeCell ref="M20:O20"/>
    <mergeCell ref="J21:L21"/>
    <mergeCell ref="M21:O21"/>
    <mergeCell ref="A1:D1"/>
    <mergeCell ref="A3:J5"/>
    <mergeCell ref="J12:K12"/>
    <mergeCell ref="J9:L9"/>
    <mergeCell ref="J11:L11"/>
    <mergeCell ref="J16:L17"/>
    <mergeCell ref="M16:O17"/>
    <mergeCell ref="M11:O11"/>
    <mergeCell ref="M9:O9"/>
    <mergeCell ref="J10:L10"/>
    <mergeCell ref="M10:O10"/>
    <mergeCell ref="M14:O14"/>
    <mergeCell ref="J15:L15"/>
    <mergeCell ref="M15:O15"/>
    <mergeCell ref="J14:L1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0"/>
  <sheetViews>
    <sheetView workbookViewId="0">
      <selection activeCell="I38" sqref="I38"/>
    </sheetView>
  </sheetViews>
  <sheetFormatPr baseColWidth="10" defaultRowHeight="15.75"/>
  <cols>
    <col min="18" max="18" width="10.875" style="17"/>
    <col min="19" max="19" width="9" style="17" customWidth="1"/>
    <col min="20" max="20" width="2.375" customWidth="1"/>
    <col min="21" max="21" width="5.875" customWidth="1"/>
  </cols>
  <sheetData>
    <row r="2" spans="1:22" s="33" customFormat="1" ht="21">
      <c r="A2" s="32" t="s">
        <v>49</v>
      </c>
      <c r="B2" s="32"/>
      <c r="C2" s="32"/>
      <c r="D2" s="32"/>
      <c r="E2" s="32"/>
      <c r="F2" s="32"/>
      <c r="G2" s="32"/>
      <c r="H2" s="32"/>
      <c r="I2" s="32"/>
      <c r="J2" s="32"/>
      <c r="R2" s="34"/>
      <c r="S2" s="34"/>
    </row>
    <row r="3" spans="1:22" s="33" customFormat="1" ht="21">
      <c r="A3" s="32" t="s">
        <v>83</v>
      </c>
      <c r="B3" s="32"/>
      <c r="C3" s="32"/>
      <c r="D3" s="32"/>
      <c r="E3" s="32"/>
      <c r="F3" s="32"/>
      <c r="G3" s="32"/>
      <c r="H3" s="32"/>
      <c r="I3" s="32"/>
      <c r="J3" s="32"/>
      <c r="R3" s="34"/>
      <c r="S3" s="34"/>
    </row>
    <row r="4" spans="1:22">
      <c r="L4" t="s">
        <v>82</v>
      </c>
    </row>
    <row r="6" spans="1:22">
      <c r="L6" s="17"/>
      <c r="M6" s="17"/>
      <c r="R6" s="17" t="s">
        <v>10</v>
      </c>
      <c r="S6" s="17" t="s">
        <v>16</v>
      </c>
      <c r="U6" s="30"/>
      <c r="V6" s="30"/>
    </row>
    <row r="7" spans="1:22" ht="19.5">
      <c r="E7" s="17" t="s">
        <v>28</v>
      </c>
      <c r="F7" s="17" t="s">
        <v>30</v>
      </c>
      <c r="H7" s="17" t="s">
        <v>31</v>
      </c>
      <c r="L7" s="42"/>
      <c r="M7" s="42"/>
      <c r="R7" s="42">
        <v>0</v>
      </c>
      <c r="S7" s="42">
        <v>10.95</v>
      </c>
      <c r="U7" s="42"/>
      <c r="V7" s="42"/>
    </row>
    <row r="8" spans="1:22">
      <c r="L8" s="17" t="s">
        <v>47</v>
      </c>
      <c r="M8" s="17">
        <v>9.9</v>
      </c>
      <c r="N8" s="17" t="s">
        <v>44</v>
      </c>
      <c r="O8" s="17">
        <v>0.1</v>
      </c>
      <c r="R8" s="17">
        <v>0.1</v>
      </c>
      <c r="S8" s="17">
        <f>$M$8+LOG((1-R8)/R8)</f>
        <v>10.854242509439326</v>
      </c>
      <c r="U8" s="30"/>
      <c r="V8" s="30"/>
    </row>
    <row r="9" spans="1:22">
      <c r="L9" s="17" t="s">
        <v>48</v>
      </c>
      <c r="M9" s="17">
        <v>6.8</v>
      </c>
      <c r="N9" s="17" t="s">
        <v>45</v>
      </c>
      <c r="O9" s="17">
        <v>0.1</v>
      </c>
      <c r="R9" s="17">
        <v>0.2</v>
      </c>
      <c r="S9" s="17">
        <f>$M$8+LOG((1-R9)/R9)</f>
        <v>10.502059991327963</v>
      </c>
      <c r="U9" s="30"/>
      <c r="V9" s="30"/>
    </row>
    <row r="10" spans="1:22">
      <c r="I10" s="18" t="s">
        <v>16</v>
      </c>
      <c r="L10" s="17"/>
      <c r="M10" s="17"/>
      <c r="R10" s="17">
        <v>0.3</v>
      </c>
      <c r="S10" s="17">
        <f>$M$8+LOG((1-R10)/R10)</f>
        <v>10.267976785294595</v>
      </c>
      <c r="U10" s="30"/>
      <c r="V10" s="30"/>
    </row>
    <row r="11" spans="1:22">
      <c r="L11" s="17"/>
      <c r="M11" s="17"/>
      <c r="R11" s="17">
        <v>0.4</v>
      </c>
      <c r="S11" s="17">
        <f t="shared" ref="S11:S16" si="0">$M$8+LOG((1-R11)/R11)</f>
        <v>10.076091259055682</v>
      </c>
      <c r="U11" s="30"/>
      <c r="V11" s="30"/>
    </row>
    <row r="12" spans="1:22">
      <c r="L12" s="17"/>
      <c r="M12" s="17"/>
      <c r="R12" s="28">
        <v>0.5</v>
      </c>
      <c r="S12" s="28">
        <f t="shared" si="0"/>
        <v>9.9</v>
      </c>
      <c r="U12" s="28"/>
      <c r="V12" s="28"/>
    </row>
    <row r="13" spans="1:22" ht="19.5">
      <c r="E13" s="17" t="s">
        <v>12</v>
      </c>
      <c r="F13" s="17" t="s">
        <v>31</v>
      </c>
      <c r="H13" s="17" t="s">
        <v>32</v>
      </c>
      <c r="R13" s="17">
        <v>0.6</v>
      </c>
      <c r="S13" s="17">
        <f t="shared" si="0"/>
        <v>9.723908740944319</v>
      </c>
      <c r="U13" s="30"/>
      <c r="V13" s="30"/>
    </row>
    <row r="14" spans="1:22">
      <c r="E14" s="17" t="s">
        <v>29</v>
      </c>
      <c r="F14" s="17">
        <v>6.8</v>
      </c>
      <c r="G14" s="17"/>
      <c r="H14" s="17">
        <v>9.9</v>
      </c>
      <c r="I14" s="17"/>
      <c r="J14" s="17"/>
      <c r="R14" s="17">
        <v>0.7</v>
      </c>
      <c r="S14" s="17">
        <f t="shared" si="0"/>
        <v>9.532023214705406</v>
      </c>
      <c r="U14" s="30"/>
      <c r="V14" s="30"/>
    </row>
    <row r="15" spans="1:22">
      <c r="F15" s="17"/>
      <c r="G15" s="17"/>
      <c r="H15" s="17"/>
      <c r="I15" s="57" t="s">
        <v>35</v>
      </c>
      <c r="J15" s="57"/>
      <c r="K15" s="57"/>
      <c r="R15" s="17">
        <v>0.8</v>
      </c>
      <c r="S15" s="17">
        <f t="shared" si="0"/>
        <v>9.2979400086720378</v>
      </c>
      <c r="U15" s="30"/>
      <c r="V15" s="30"/>
    </row>
    <row r="16" spans="1:22" ht="19.5">
      <c r="A16" s="12"/>
      <c r="B16" s="12" t="s">
        <v>32</v>
      </c>
      <c r="C16" s="12" t="s">
        <v>1</v>
      </c>
      <c r="D16" s="12" t="s">
        <v>28</v>
      </c>
      <c r="E16" s="4" t="s">
        <v>3</v>
      </c>
      <c r="F16" s="19" t="s">
        <v>33</v>
      </c>
      <c r="G16" s="12" t="s">
        <v>1</v>
      </c>
      <c r="H16" s="12" t="s">
        <v>12</v>
      </c>
      <c r="I16" s="63" t="s">
        <v>14</v>
      </c>
      <c r="J16" s="64"/>
      <c r="K16" s="64"/>
      <c r="N16" s="56" t="s">
        <v>21</v>
      </c>
      <c r="O16" s="56"/>
      <c r="P16" s="56"/>
      <c r="Q16" s="17" t="s">
        <v>16</v>
      </c>
      <c r="R16" s="17">
        <v>0.9</v>
      </c>
      <c r="S16" s="17">
        <f t="shared" si="0"/>
        <v>8.9457574905606752</v>
      </c>
      <c r="U16" s="30"/>
      <c r="V16" s="30"/>
    </row>
    <row r="17" spans="1:22" ht="18.75">
      <c r="A17" s="12" t="s">
        <v>5</v>
      </c>
      <c r="B17" s="12" t="s">
        <v>8</v>
      </c>
      <c r="C17" s="12"/>
      <c r="D17" s="12"/>
      <c r="E17" s="12"/>
      <c r="F17" s="12"/>
      <c r="G17" s="12"/>
      <c r="H17" s="12"/>
      <c r="I17" s="65" t="s">
        <v>38</v>
      </c>
      <c r="J17" s="56"/>
      <c r="K17" s="56"/>
      <c r="L17" s="56"/>
      <c r="M17" s="56"/>
      <c r="N17" s="56" t="s">
        <v>40</v>
      </c>
      <c r="O17" s="56"/>
      <c r="P17" s="56"/>
      <c r="Q17" s="17">
        <v>10.95</v>
      </c>
      <c r="R17" s="17">
        <v>1</v>
      </c>
      <c r="S17" s="17">
        <v>8.35</v>
      </c>
      <c r="U17" s="30"/>
      <c r="V17" s="30"/>
    </row>
    <row r="18" spans="1:22" ht="18.75">
      <c r="A18" s="12" t="s">
        <v>9</v>
      </c>
      <c r="B18" s="12"/>
      <c r="C18" s="12"/>
      <c r="D18" s="12" t="s">
        <v>55</v>
      </c>
      <c r="E18" s="12"/>
      <c r="F18" s="12"/>
      <c r="G18" s="12"/>
      <c r="H18" s="12"/>
      <c r="I18" s="7"/>
      <c r="J18" s="7"/>
      <c r="K18" s="7"/>
      <c r="L18" s="26"/>
      <c r="M18" s="7"/>
      <c r="N18" s="7"/>
      <c r="O18" s="7"/>
      <c r="P18" s="7"/>
      <c r="Q18" s="17"/>
      <c r="R18" s="17">
        <v>1.1000000000000001</v>
      </c>
      <c r="S18" s="17">
        <f>$M$9+LOG((2-R18)/(R18-1))</f>
        <v>7.7542425094393241</v>
      </c>
      <c r="U18" s="30"/>
      <c r="V18" s="30"/>
    </row>
    <row r="19" spans="1:22" ht="18.75">
      <c r="A19" s="12" t="s">
        <v>11</v>
      </c>
      <c r="B19" s="12" t="s">
        <v>55</v>
      </c>
      <c r="C19" s="12"/>
      <c r="D19" s="12"/>
      <c r="E19" s="12"/>
      <c r="F19" s="12"/>
      <c r="G19" s="12"/>
      <c r="H19" s="12"/>
      <c r="I19" s="7"/>
      <c r="J19" s="7"/>
      <c r="K19" s="7"/>
      <c r="L19" s="26"/>
      <c r="M19" s="7"/>
      <c r="N19" s="7"/>
      <c r="O19" s="7"/>
      <c r="P19" s="7"/>
      <c r="Q19" s="17"/>
      <c r="R19" s="17">
        <v>1.2</v>
      </c>
      <c r="S19" s="17">
        <f>$M$9+LOG((2-R19)/(R19-1))</f>
        <v>7.4020599913279623</v>
      </c>
      <c r="U19" s="30"/>
      <c r="V19" s="30"/>
    </row>
    <row r="20" spans="1:22" ht="18.75">
      <c r="A20" s="12" t="s">
        <v>56</v>
      </c>
      <c r="B20" s="12" t="s">
        <v>57</v>
      </c>
      <c r="C20" s="12"/>
      <c r="D20" s="12">
        <v>0</v>
      </c>
      <c r="E20" s="12"/>
      <c r="F20" s="5" t="s">
        <v>58</v>
      </c>
      <c r="G20" s="12"/>
      <c r="H20" s="12"/>
      <c r="I20" s="65" t="s">
        <v>39</v>
      </c>
      <c r="J20" s="56"/>
      <c r="K20" s="56"/>
      <c r="L20" s="56"/>
      <c r="M20" s="56"/>
      <c r="N20" s="56" t="s">
        <v>72</v>
      </c>
      <c r="O20" s="56"/>
      <c r="P20" s="56"/>
      <c r="Q20" s="17"/>
      <c r="R20" s="17">
        <v>1.3</v>
      </c>
      <c r="S20" s="17">
        <f>$M$9+LOG((2-R20)/(R20-1))</f>
        <v>7.1679767852945941</v>
      </c>
      <c r="U20" s="30"/>
      <c r="V20" s="30"/>
    </row>
    <row r="21" spans="1:22" ht="18.75">
      <c r="A21" s="12" t="s">
        <v>59</v>
      </c>
      <c r="B21" s="12">
        <v>0</v>
      </c>
      <c r="C21" s="12"/>
      <c r="D21" s="12">
        <v>0</v>
      </c>
      <c r="E21" s="12"/>
      <c r="F21" s="5" t="s">
        <v>34</v>
      </c>
      <c r="G21" s="12"/>
      <c r="H21" s="12"/>
      <c r="I21" s="65" t="s">
        <v>52</v>
      </c>
      <c r="J21" s="56"/>
      <c r="K21" s="56"/>
      <c r="L21" s="56"/>
      <c r="M21" s="56"/>
      <c r="N21" s="56" t="s">
        <v>41</v>
      </c>
      <c r="O21" s="56"/>
      <c r="P21" s="56"/>
      <c r="Q21" s="17">
        <v>8.35</v>
      </c>
      <c r="R21" s="17">
        <v>1.4</v>
      </c>
      <c r="S21" s="17">
        <f t="shared" ref="S21:S25" si="1">$M$9+LOG((2-R21)/(R21-1))</f>
        <v>6.9760912590556812</v>
      </c>
      <c r="U21" s="30"/>
      <c r="V21" s="30"/>
    </row>
    <row r="22" spans="1:22" ht="21" customHeight="1">
      <c r="A22" s="12"/>
      <c r="B22" s="20" t="s">
        <v>33</v>
      </c>
      <c r="C22" s="12" t="s">
        <v>1</v>
      </c>
      <c r="D22" s="12" t="s">
        <v>28</v>
      </c>
      <c r="E22" s="4" t="s">
        <v>3</v>
      </c>
      <c r="F22" s="21" t="s">
        <v>30</v>
      </c>
      <c r="G22" s="12"/>
      <c r="H22" s="12"/>
      <c r="I22" s="61" t="s">
        <v>36</v>
      </c>
      <c r="J22" s="62"/>
      <c r="K22" s="62"/>
      <c r="L22" s="25"/>
      <c r="Q22" s="17"/>
      <c r="R22" s="28">
        <v>1.5</v>
      </c>
      <c r="S22" s="28">
        <f>$M$9+LOG((2-R22)/(R22-1))</f>
        <v>6.8</v>
      </c>
      <c r="U22" s="28"/>
      <c r="V22" s="28"/>
    </row>
    <row r="23" spans="1:22" ht="18.75">
      <c r="A23" s="22" t="s">
        <v>67</v>
      </c>
      <c r="B23" s="5" t="s">
        <v>34</v>
      </c>
      <c r="C23" s="10"/>
      <c r="D23" s="12"/>
      <c r="E23" s="10"/>
      <c r="F23" s="10"/>
      <c r="G23" s="10"/>
      <c r="H23" s="10"/>
      <c r="I23" s="7"/>
      <c r="J23" s="7"/>
      <c r="K23" s="7"/>
      <c r="L23" s="26"/>
      <c r="M23" s="7"/>
      <c r="N23" s="7"/>
      <c r="O23" s="7"/>
      <c r="P23" s="7"/>
      <c r="Q23" s="17"/>
      <c r="R23" s="17">
        <v>1.6</v>
      </c>
      <c r="S23" s="17">
        <f t="shared" si="1"/>
        <v>6.6239087409443185</v>
      </c>
      <c r="U23" s="30"/>
      <c r="V23" s="30"/>
    </row>
    <row r="24" spans="1:22" ht="18.75">
      <c r="A24" s="22" t="s">
        <v>37</v>
      </c>
      <c r="B24" s="10"/>
      <c r="C24" s="10"/>
      <c r="D24" s="12" t="s">
        <v>65</v>
      </c>
      <c r="E24" s="10"/>
      <c r="F24" s="10"/>
      <c r="G24" s="10"/>
      <c r="H24" s="10"/>
      <c r="I24" s="7"/>
      <c r="J24" s="7"/>
      <c r="K24" s="7"/>
      <c r="L24" s="26"/>
      <c r="M24" s="7"/>
      <c r="N24" s="7"/>
      <c r="O24" s="7"/>
      <c r="P24" s="7"/>
      <c r="Q24" s="17"/>
      <c r="R24" s="17">
        <v>1.7</v>
      </c>
      <c r="S24" s="17">
        <f t="shared" si="1"/>
        <v>6.4320232147054055</v>
      </c>
      <c r="U24" s="30"/>
      <c r="V24" s="30"/>
    </row>
    <row r="25" spans="1:22" ht="33.950000000000003" customHeight="1">
      <c r="A25" s="12" t="s">
        <v>68</v>
      </c>
      <c r="B25" s="23" t="s">
        <v>66</v>
      </c>
      <c r="C25" s="10"/>
      <c r="D25" s="24">
        <v>0</v>
      </c>
      <c r="E25" s="10"/>
      <c r="F25" s="24" t="s">
        <v>65</v>
      </c>
      <c r="G25" s="10"/>
      <c r="H25" s="10"/>
      <c r="I25" s="66" t="s">
        <v>39</v>
      </c>
      <c r="J25" s="54"/>
      <c r="K25" s="54"/>
      <c r="L25" s="54"/>
      <c r="M25" s="54"/>
      <c r="N25" s="54" t="s">
        <v>73</v>
      </c>
      <c r="O25" s="54"/>
      <c r="P25" s="54"/>
      <c r="Q25" s="17"/>
      <c r="R25" s="17">
        <v>1.8</v>
      </c>
      <c r="S25" s="17">
        <f t="shared" si="1"/>
        <v>6.1979400086720373</v>
      </c>
      <c r="U25" s="30"/>
      <c r="V25" s="30"/>
    </row>
    <row r="26" spans="1:22" ht="18.75">
      <c r="A26" s="12" t="s">
        <v>69</v>
      </c>
      <c r="B26" s="12">
        <v>0</v>
      </c>
      <c r="C26" s="12"/>
      <c r="D26" s="12">
        <v>0</v>
      </c>
      <c r="E26" s="12"/>
      <c r="F26" s="5" t="s">
        <v>34</v>
      </c>
      <c r="G26" s="12"/>
      <c r="H26" s="12"/>
      <c r="I26" s="65" t="s">
        <v>42</v>
      </c>
      <c r="J26" s="56"/>
      <c r="K26" s="56"/>
      <c r="L26" s="56"/>
      <c r="M26" s="56"/>
      <c r="N26" s="56" t="s">
        <v>22</v>
      </c>
      <c r="O26" s="56"/>
      <c r="P26" s="56"/>
      <c r="Q26" s="17">
        <v>4.4000000000000004</v>
      </c>
      <c r="R26" s="17">
        <v>1.9</v>
      </c>
      <c r="S26" s="17">
        <f>$M$9+LOG((2-R26)/(R26-1))</f>
        <v>5.8457574905606755</v>
      </c>
      <c r="U26" s="30"/>
      <c r="V26" s="30"/>
    </row>
    <row r="27" spans="1:22">
      <c r="A27" s="22" t="s">
        <v>70</v>
      </c>
      <c r="B27" s="12">
        <v>0</v>
      </c>
      <c r="C27" s="12"/>
      <c r="D27" s="12" t="s">
        <v>71</v>
      </c>
      <c r="E27" s="12"/>
      <c r="F27" s="12" t="s">
        <v>51</v>
      </c>
      <c r="G27" s="12"/>
      <c r="H27" s="12"/>
      <c r="I27" s="65" t="s">
        <v>43</v>
      </c>
      <c r="J27" s="56"/>
      <c r="K27" s="56"/>
      <c r="L27" s="56"/>
      <c r="M27" s="56"/>
      <c r="N27" s="56" t="s">
        <v>74</v>
      </c>
      <c r="O27" s="56"/>
      <c r="P27" s="56"/>
      <c r="Q27" s="17"/>
      <c r="R27" s="17">
        <v>2</v>
      </c>
      <c r="S27" s="17">
        <v>4.4000000000000004</v>
      </c>
      <c r="U27" s="30"/>
      <c r="V27" s="30"/>
    </row>
    <row r="28" spans="1:22">
      <c r="Q28" s="17"/>
      <c r="R28" s="17">
        <v>2.1</v>
      </c>
      <c r="S28" s="17">
        <f>-LOG($O$8*(R28-2))</f>
        <v>1.9999999999999996</v>
      </c>
      <c r="U28" s="30"/>
      <c r="V28" s="30"/>
    </row>
    <row r="29" spans="1:22">
      <c r="Q29" s="17"/>
      <c r="R29" s="17">
        <v>2.2000000000000002</v>
      </c>
      <c r="S29" s="17">
        <f t="shared" ref="S29:S37" si="2">-LOG($O$8*(R29-2))</f>
        <v>1.6989700043360185</v>
      </c>
      <c r="U29" s="30"/>
      <c r="V29" s="30"/>
    </row>
    <row r="30" spans="1:22">
      <c r="A30" s="35"/>
      <c r="B30" s="35"/>
      <c r="C30" s="35"/>
      <c r="D30" s="35"/>
      <c r="E30" s="37"/>
      <c r="F30" s="16"/>
      <c r="G30" s="35"/>
      <c r="H30" s="35"/>
      <c r="I30" s="50"/>
      <c r="J30" s="50"/>
      <c r="K30" s="50"/>
      <c r="L30" s="13"/>
      <c r="M30" s="13"/>
      <c r="N30" s="50"/>
      <c r="O30" s="50"/>
      <c r="P30" s="50"/>
      <c r="Q30" s="17"/>
      <c r="R30" s="17">
        <v>2.2999999999999998</v>
      </c>
      <c r="S30" s="17">
        <f t="shared" si="2"/>
        <v>1.5228787452803378</v>
      </c>
      <c r="U30" s="30"/>
      <c r="V30" s="30"/>
    </row>
    <row r="31" spans="1:22">
      <c r="A31" s="35"/>
      <c r="B31" s="35"/>
      <c r="C31" s="35"/>
      <c r="D31" s="35"/>
      <c r="E31" s="35"/>
      <c r="F31" s="35"/>
      <c r="G31" s="35"/>
      <c r="H31" s="35"/>
      <c r="I31" s="50"/>
      <c r="J31" s="50"/>
      <c r="K31" s="50"/>
      <c r="L31" s="50"/>
      <c r="M31" s="50"/>
      <c r="N31" s="50"/>
      <c r="O31" s="50"/>
      <c r="P31" s="50"/>
      <c r="Q31" s="17"/>
      <c r="R31" s="17">
        <v>2.4</v>
      </c>
      <c r="S31" s="17">
        <f t="shared" si="2"/>
        <v>1.3979400086720377</v>
      </c>
      <c r="U31" s="30"/>
      <c r="V31" s="30"/>
    </row>
    <row r="32" spans="1:22">
      <c r="A32" s="35"/>
      <c r="B32" s="35"/>
      <c r="C32" s="35"/>
      <c r="D32" s="35"/>
      <c r="E32" s="35"/>
      <c r="F32" s="35"/>
      <c r="G32" s="35"/>
      <c r="H32" s="35"/>
      <c r="I32" s="13"/>
      <c r="J32" s="13"/>
      <c r="K32" s="13"/>
      <c r="L32" s="13"/>
      <c r="M32" s="13"/>
      <c r="N32" s="13"/>
      <c r="O32" s="13"/>
      <c r="P32" s="13"/>
      <c r="Q32" s="17"/>
      <c r="R32" s="17">
        <v>2.5</v>
      </c>
      <c r="S32" s="17">
        <f>-LOG($O$8*(R32-2))</f>
        <v>1.3010299956639813</v>
      </c>
      <c r="U32" s="30"/>
      <c r="V32" s="30"/>
    </row>
    <row r="33" spans="1:22">
      <c r="A33" s="35"/>
      <c r="B33" s="35"/>
      <c r="C33" s="35"/>
      <c r="D33" s="35"/>
      <c r="E33" s="35"/>
      <c r="F33" s="35"/>
      <c r="G33" s="35"/>
      <c r="H33" s="35"/>
      <c r="I33" s="13"/>
      <c r="J33" s="13"/>
      <c r="K33" s="13"/>
      <c r="L33" s="13"/>
      <c r="M33" s="13"/>
      <c r="N33" s="13"/>
      <c r="O33" s="13"/>
      <c r="P33" s="13"/>
      <c r="Q33" s="17"/>
      <c r="R33" s="17">
        <v>2.6</v>
      </c>
      <c r="S33" s="17">
        <f t="shared" si="2"/>
        <v>1.2218487496163564</v>
      </c>
      <c r="U33" s="30"/>
      <c r="V33" s="30"/>
    </row>
    <row r="34" spans="1:22">
      <c r="A34" s="35"/>
      <c r="B34" s="35"/>
      <c r="C34" s="35"/>
      <c r="D34" s="35"/>
      <c r="E34" s="35"/>
      <c r="F34" s="16"/>
      <c r="G34" s="35"/>
      <c r="H34" s="35"/>
      <c r="I34" s="50"/>
      <c r="J34" s="50"/>
      <c r="K34" s="50"/>
      <c r="L34" s="50"/>
      <c r="M34" s="50"/>
      <c r="N34" s="50"/>
      <c r="O34" s="50"/>
      <c r="P34" s="50"/>
      <c r="Q34" s="17"/>
      <c r="R34" s="17">
        <v>2.7</v>
      </c>
      <c r="S34" s="17">
        <f t="shared" si="2"/>
        <v>1.1549019599857431</v>
      </c>
      <c r="U34" s="30"/>
      <c r="V34" s="30"/>
    </row>
    <row r="35" spans="1:22">
      <c r="A35" s="35"/>
      <c r="B35" s="35"/>
      <c r="C35" s="35"/>
      <c r="D35" s="35"/>
      <c r="E35" s="35"/>
      <c r="F35" s="16"/>
      <c r="G35" s="35"/>
      <c r="H35" s="35"/>
      <c r="I35" s="50"/>
      <c r="J35" s="50"/>
      <c r="K35" s="50"/>
      <c r="L35" s="50"/>
      <c r="M35" s="50"/>
      <c r="N35" s="50"/>
      <c r="O35" s="50"/>
      <c r="P35" s="50"/>
      <c r="Q35" s="17"/>
      <c r="R35" s="17">
        <v>2.8</v>
      </c>
      <c r="S35" s="17">
        <f t="shared" si="2"/>
        <v>1.0969100130080565</v>
      </c>
      <c r="U35" s="30"/>
      <c r="V35" s="30"/>
    </row>
    <row r="36" spans="1:22">
      <c r="A36" s="35"/>
      <c r="B36" s="16"/>
      <c r="C36" s="35"/>
      <c r="D36" s="35"/>
      <c r="E36" s="37"/>
      <c r="F36" s="35"/>
      <c r="G36" s="35"/>
      <c r="H36" s="35"/>
      <c r="I36" s="67"/>
      <c r="J36" s="67"/>
      <c r="K36" s="67"/>
      <c r="L36" s="13"/>
      <c r="M36" s="13"/>
      <c r="N36" s="13"/>
      <c r="O36" s="13"/>
      <c r="P36" s="13"/>
      <c r="Q36" s="17"/>
      <c r="R36" s="17">
        <v>2.9</v>
      </c>
      <c r="S36" s="17">
        <f t="shared" si="2"/>
        <v>1.0457574905606752</v>
      </c>
      <c r="U36" s="30"/>
      <c r="V36" s="30"/>
    </row>
    <row r="37" spans="1:22">
      <c r="A37" s="35"/>
      <c r="B37" s="16"/>
      <c r="C37" s="13"/>
      <c r="D37" s="35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7"/>
      <c r="R37" s="17">
        <v>3</v>
      </c>
      <c r="S37" s="17">
        <f t="shared" si="2"/>
        <v>1</v>
      </c>
      <c r="U37" s="30"/>
      <c r="V37" s="30"/>
    </row>
    <row r="38" spans="1:22">
      <c r="A38" s="35"/>
      <c r="B38" s="13"/>
      <c r="C38" s="13"/>
      <c r="D38" s="35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7"/>
      <c r="R38" s="27"/>
    </row>
    <row r="39" spans="1:22">
      <c r="A39" s="35"/>
      <c r="B39" s="38"/>
      <c r="C39" s="13"/>
      <c r="D39" s="39"/>
      <c r="E39" s="13"/>
      <c r="F39" s="39"/>
      <c r="G39" s="13"/>
      <c r="H39" s="13"/>
      <c r="I39" s="60"/>
      <c r="J39" s="60"/>
      <c r="K39" s="60"/>
      <c r="L39" s="60"/>
      <c r="M39" s="60"/>
      <c r="N39" s="60"/>
      <c r="O39" s="60"/>
      <c r="P39" s="60"/>
      <c r="Q39" s="17"/>
    </row>
    <row r="40" spans="1:22">
      <c r="A40" s="35"/>
      <c r="B40" s="35"/>
      <c r="C40" s="35"/>
      <c r="D40" s="35"/>
      <c r="E40" s="35"/>
      <c r="F40" s="16"/>
      <c r="G40" s="35"/>
      <c r="H40" s="35"/>
      <c r="I40" s="50"/>
      <c r="J40" s="50"/>
      <c r="K40" s="50"/>
      <c r="L40" s="50"/>
      <c r="M40" s="50"/>
      <c r="N40" s="50"/>
      <c r="O40" s="50"/>
      <c r="P40" s="50"/>
      <c r="R40" s="30"/>
      <c r="S40" s="30"/>
    </row>
    <row r="41" spans="1:22">
      <c r="A41" s="35"/>
      <c r="B41" s="35"/>
      <c r="C41" s="35"/>
      <c r="D41" s="35"/>
      <c r="E41" s="35"/>
      <c r="F41" s="35"/>
      <c r="G41" s="35"/>
      <c r="H41" s="35"/>
      <c r="I41" s="50"/>
      <c r="J41" s="50"/>
      <c r="K41" s="50"/>
      <c r="L41" s="50"/>
      <c r="M41" s="50"/>
      <c r="N41" s="50"/>
      <c r="O41" s="50"/>
      <c r="P41" s="50"/>
      <c r="R41" s="30"/>
      <c r="S41" s="30"/>
    </row>
    <row r="42" spans="1:22">
      <c r="R42" s="30"/>
      <c r="S42" s="30"/>
    </row>
    <row r="43" spans="1:22">
      <c r="R43" s="30"/>
      <c r="S43" s="30"/>
    </row>
    <row r="44" spans="1:22">
      <c r="R44" s="30"/>
      <c r="S44" s="30"/>
    </row>
    <row r="45" spans="1:22">
      <c r="R45" s="28"/>
      <c r="S45" s="28"/>
    </row>
    <row r="46" spans="1:22">
      <c r="R46" s="30"/>
      <c r="S46" s="30"/>
    </row>
    <row r="47" spans="1:22">
      <c r="R47" s="30"/>
      <c r="S47" s="30"/>
    </row>
    <row r="48" spans="1:22">
      <c r="R48" s="30"/>
      <c r="S48" s="30"/>
    </row>
    <row r="49" spans="18:19">
      <c r="R49" s="30"/>
      <c r="S49" s="30"/>
    </row>
    <row r="50" spans="18:19">
      <c r="R50" s="30"/>
      <c r="S50" s="30"/>
    </row>
    <row r="51" spans="18:19">
      <c r="R51" s="30"/>
      <c r="S51" s="30"/>
    </row>
    <row r="52" spans="18:19">
      <c r="R52" s="30"/>
      <c r="S52" s="30"/>
    </row>
    <row r="53" spans="18:19">
      <c r="R53" s="30"/>
      <c r="S53" s="30"/>
    </row>
    <row r="54" spans="18:19">
      <c r="R54" s="30"/>
      <c r="S54" s="30"/>
    </row>
    <row r="55" spans="18:19">
      <c r="R55" s="28"/>
      <c r="S55" s="28"/>
    </row>
    <row r="56" spans="18:19">
      <c r="R56" s="30"/>
      <c r="S56" s="30"/>
    </row>
    <row r="57" spans="18:19">
      <c r="R57" s="30"/>
      <c r="S57" s="30"/>
    </row>
    <row r="58" spans="18:19">
      <c r="R58" s="30"/>
      <c r="S58" s="30"/>
    </row>
    <row r="59" spans="18:19">
      <c r="R59" s="30"/>
      <c r="S59" s="30"/>
    </row>
    <row r="60" spans="18:19">
      <c r="R60" s="30"/>
      <c r="S60" s="30"/>
    </row>
    <row r="61" spans="18:19">
      <c r="R61" s="30"/>
      <c r="S61" s="30"/>
    </row>
    <row r="62" spans="18:19">
      <c r="R62" s="30"/>
      <c r="S62" s="30"/>
    </row>
    <row r="63" spans="18:19">
      <c r="R63" s="30"/>
      <c r="S63" s="30"/>
    </row>
    <row r="64" spans="18:19">
      <c r="R64" s="30"/>
      <c r="S64" s="30"/>
    </row>
    <row r="65" spans="18:19">
      <c r="R65" s="30"/>
      <c r="S65" s="30"/>
    </row>
    <row r="66" spans="18:19">
      <c r="R66" s="30"/>
      <c r="S66" s="30"/>
    </row>
    <row r="67" spans="18:19">
      <c r="R67" s="30"/>
      <c r="S67" s="30"/>
    </row>
    <row r="68" spans="18:19">
      <c r="R68" s="30"/>
      <c r="S68" s="30"/>
    </row>
    <row r="69" spans="18:19">
      <c r="R69" s="30"/>
      <c r="S69" s="30"/>
    </row>
    <row r="70" spans="18:19">
      <c r="R70" s="30"/>
      <c r="S70" s="30"/>
    </row>
  </sheetData>
  <mergeCells count="31">
    <mergeCell ref="I40:M40"/>
    <mergeCell ref="N40:P40"/>
    <mergeCell ref="I41:M41"/>
    <mergeCell ref="N41:P41"/>
    <mergeCell ref="I35:M35"/>
    <mergeCell ref="N35:P35"/>
    <mergeCell ref="I36:K36"/>
    <mergeCell ref="I39:M39"/>
    <mergeCell ref="N39:P39"/>
    <mergeCell ref="I30:K30"/>
    <mergeCell ref="N30:P30"/>
    <mergeCell ref="I31:M31"/>
    <mergeCell ref="N31:P31"/>
    <mergeCell ref="I34:M34"/>
    <mergeCell ref="N34:P34"/>
    <mergeCell ref="I26:M26"/>
    <mergeCell ref="N26:P26"/>
    <mergeCell ref="I27:M27"/>
    <mergeCell ref="N27:P27"/>
    <mergeCell ref="N16:P16"/>
    <mergeCell ref="N17:P17"/>
    <mergeCell ref="N20:P20"/>
    <mergeCell ref="N21:P21"/>
    <mergeCell ref="I25:M25"/>
    <mergeCell ref="N25:P25"/>
    <mergeCell ref="I15:K15"/>
    <mergeCell ref="I22:K22"/>
    <mergeCell ref="I16:K16"/>
    <mergeCell ref="I17:M17"/>
    <mergeCell ref="I20:M20"/>
    <mergeCell ref="I21:M2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</vt:vector>
  </HeadingPairs>
  <TitlesOfParts>
    <vt:vector size="6" baseType="lpstr">
      <vt:lpstr>BF + AF</vt:lpstr>
      <vt:lpstr>acidos débiles</vt:lpstr>
      <vt:lpstr>Base diprótica</vt:lpstr>
      <vt:lpstr>Curva de titulación BF + AF</vt:lpstr>
      <vt:lpstr>Titulación AD + BF</vt:lpstr>
      <vt:lpstr>Titulación etilendiamina</vt:lpstr>
    </vt:vector>
  </TitlesOfParts>
  <Company>FQ 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Everardo Tapia Mendoza</dc:creator>
  <cp:lastModifiedBy>Everardo</cp:lastModifiedBy>
  <dcterms:created xsi:type="dcterms:W3CDTF">2015-04-04T23:02:56Z</dcterms:created>
  <dcterms:modified xsi:type="dcterms:W3CDTF">2022-04-07T00:48:51Z</dcterms:modified>
</cp:coreProperties>
</file>