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rgeruvalcaba/Library/CloudStorage/Dropbox/Docencia/DGAPA/Vídeos PAPIME/Calibración electrodo combinado de vidrio/"/>
    </mc:Choice>
  </mc:AlternateContent>
  <xr:revisionPtr revIDLastSave="0" documentId="13_ncr:1_{099E5765-5D69-7349-9BF0-0ED8F70FA2FC}" xr6:coauthVersionLast="47" xr6:coauthVersionMax="47" xr10:uidLastSave="{00000000-0000-0000-0000-000000000000}"/>
  <bookViews>
    <workbookView xWindow="0" yWindow="0" windowWidth="38400" windowHeight="24000" xr2:uid="{E04B3845-DBDA-0E41-803D-2D5E13FFFFE2}"/>
  </bookViews>
  <sheets>
    <sheet name="24090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45" i="1" l="1"/>
  <c r="B59" i="1" s="1"/>
  <c r="C40" i="1"/>
  <c r="B40" i="1"/>
  <c r="C39" i="1"/>
  <c r="B39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B28" i="1"/>
  <c r="G39" i="1" l="1"/>
  <c r="B47" i="1" s="1"/>
  <c r="F39" i="1"/>
  <c r="B46" i="1" s="1"/>
  <c r="H39" i="1"/>
  <c r="B48" i="1" s="1"/>
  <c r="A71" i="1"/>
  <c r="B49" i="1" l="1"/>
  <c r="J31" i="1" s="1"/>
  <c r="I35" i="1"/>
  <c r="I33" i="1"/>
  <c r="J37" i="1"/>
  <c r="I34" i="1"/>
  <c r="J36" i="1"/>
  <c r="I37" i="1"/>
  <c r="J35" i="1"/>
  <c r="I31" i="1"/>
  <c r="J33" i="1"/>
  <c r="J34" i="1"/>
  <c r="I32" i="1"/>
  <c r="I36" i="1"/>
  <c r="J32" i="1"/>
  <c r="B64" i="1"/>
  <c r="B65" i="1"/>
</calcChain>
</file>

<file path=xl/sharedStrings.xml><?xml version="1.0" encoding="utf-8"?>
<sst xmlns="http://schemas.openxmlformats.org/spreadsheetml/2006/main" count="64" uniqueCount="61">
  <si>
    <t>Hoja de cálculo para la determinación de la eficiencia electromotriz de un electrodo combinado de vidrio</t>
  </si>
  <si>
    <t>Nombre</t>
  </si>
  <si>
    <t>Día</t>
  </si>
  <si>
    <t>Mes</t>
  </si>
  <si>
    <t>Año</t>
  </si>
  <si>
    <t xml:space="preserve">Potenciómetro </t>
  </si>
  <si>
    <t>Marca</t>
  </si>
  <si>
    <t>← Indique la marca del potenciometro empleado.</t>
  </si>
  <si>
    <t>Modelo</t>
  </si>
  <si>
    <t>← Indique el modelo del potenciometro empleado.</t>
  </si>
  <si>
    <t>Electrodo combinado</t>
  </si>
  <si>
    <t>← Indique la marca del electrodo empleado.</t>
  </si>
  <si>
    <t>← Indique el modelo del electrodo empleado.</t>
  </si>
  <si>
    <t>T [K]</t>
  </si>
  <si>
    <t>← Coloque el valor de la temperatura absoluta promedio de las mediciones.</t>
  </si>
  <si>
    <r>
      <t>R [J mol K</t>
    </r>
    <r>
      <rPr>
        <vertAlign val="superscript"/>
        <sz val="11"/>
        <color theme="1"/>
        <rFont val="Calibri (Cuerpo)"/>
      </rPr>
      <t>-1</t>
    </r>
    <r>
      <rPr>
        <sz val="11"/>
        <color theme="1"/>
        <rFont val="Aptos Narrow"/>
        <family val="2"/>
        <scheme val="minor"/>
      </rPr>
      <t>]</t>
    </r>
  </si>
  <si>
    <r>
      <t>← Coloque el valor de la constante universal de los gases, R, en J mol K</t>
    </r>
    <r>
      <rPr>
        <vertAlign val="superscript"/>
        <sz val="12"/>
        <color rgb="FF3F3F76"/>
        <rFont val="Calibri (Cuerpo)"/>
      </rPr>
      <t>-1</t>
    </r>
    <r>
      <rPr>
        <sz val="12"/>
        <color rgb="FF3F3F76"/>
        <rFont val="Aptos Narrow"/>
        <family val="2"/>
        <scheme val="minor"/>
      </rPr>
      <t>.</t>
    </r>
  </si>
  <si>
    <r>
      <t>F [C mol</t>
    </r>
    <r>
      <rPr>
        <vertAlign val="superscript"/>
        <sz val="11"/>
        <color theme="1"/>
        <rFont val="Calibri (Cuerpo)"/>
      </rPr>
      <t>-1</t>
    </r>
    <r>
      <rPr>
        <sz val="11"/>
        <color theme="1"/>
        <rFont val="Aptos Narrow"/>
        <family val="2"/>
        <scheme val="minor"/>
      </rPr>
      <t>]</t>
    </r>
  </si>
  <si>
    <t>Pendiente teórica</t>
  </si>
  <si>
    <t>← Calcule el valor de la pendiente teórica de la ecuación de Nikolsky.</t>
  </si>
  <si>
    <t>Disolución buffer</t>
  </si>
  <si>
    <t>pH</t>
  </si>
  <si>
    <t>T °C</t>
  </si>
  <si>
    <t>%H</t>
  </si>
  <si>
    <t>xx</t>
  </si>
  <si>
    <t>yy</t>
  </si>
  <si>
    <t>xy</t>
  </si>
  <si>
    <t>Lower limit</t>
  </si>
  <si>
    <t>Upper limit</t>
  </si>
  <si>
    <t>01</t>
  </si>
  <si>
    <t>02</t>
  </si>
  <si>
    <t>03</t>
  </si>
  <si>
    <t>04</t>
  </si>
  <si>
    <t>06</t>
  </si>
  <si>
    <t>07</t>
  </si>
  <si>
    <t>08</t>
  </si>
  <si>
    <t>Sumas ➜</t>
  </si>
  <si>
    <t>Promedios ➜</t>
  </si>
  <si>
    <t>n</t>
  </si>
  <si>
    <r>
      <t>S</t>
    </r>
    <r>
      <rPr>
        <vertAlign val="subscript"/>
        <sz val="11"/>
        <color theme="1"/>
        <rFont val="Calibri (Cuerpo)"/>
      </rPr>
      <t>xx</t>
    </r>
  </si>
  <si>
    <r>
      <t>S</t>
    </r>
    <r>
      <rPr>
        <vertAlign val="subscript"/>
        <sz val="11"/>
        <color theme="1"/>
        <rFont val="Calibri (Cuerpo)"/>
      </rPr>
      <t>yy</t>
    </r>
  </si>
  <si>
    <r>
      <t>S</t>
    </r>
    <r>
      <rPr>
        <vertAlign val="subscript"/>
        <sz val="11"/>
        <color theme="1"/>
        <rFont val="Calibri (Cuerpo)"/>
      </rPr>
      <t>xy</t>
    </r>
  </si>
  <si>
    <r>
      <t>S</t>
    </r>
    <r>
      <rPr>
        <vertAlign val="subscript"/>
        <sz val="11"/>
        <color theme="1"/>
        <rFont val="Calibri (Cuerpo)"/>
      </rPr>
      <t>e</t>
    </r>
  </si>
  <si>
    <r>
      <t>← Calcule el valor de la desviación estándar residual, S</t>
    </r>
    <r>
      <rPr>
        <vertAlign val="subscript"/>
        <sz val="12"/>
        <color rgb="FF3F3F76"/>
        <rFont val="Calibri (Cuerpo)"/>
      </rPr>
      <t>e</t>
    </r>
    <r>
      <rPr>
        <sz val="12"/>
        <color rgb="FF3F3F76"/>
        <rFont val="Aptos Narrow"/>
        <family val="2"/>
        <scheme val="minor"/>
      </rPr>
      <t xml:space="preserve"> o S</t>
    </r>
    <r>
      <rPr>
        <vertAlign val="subscript"/>
        <sz val="12"/>
        <color rgb="FF3F3F76"/>
        <rFont val="Calibri (Cuerpo)"/>
      </rPr>
      <t>y/x</t>
    </r>
    <r>
      <rPr>
        <sz val="12"/>
        <color rgb="FF3F3F76"/>
        <rFont val="Aptos Narrow"/>
        <family val="2"/>
        <scheme val="minor"/>
      </rPr>
      <t>.</t>
    </r>
  </si>
  <si>
    <t>m</t>
  </si>
  <si>
    <r>
      <t>← Calcule el valor de los estadísticos m, b y el coeficiente de determinación (r</t>
    </r>
    <r>
      <rPr>
        <vertAlign val="superscript"/>
        <sz val="12"/>
        <color rgb="FF3F3F76"/>
        <rFont val="Calibri (Cuerpo)"/>
      </rPr>
      <t>2</t>
    </r>
    <r>
      <rPr>
        <sz val="12"/>
        <color rgb="FF3F3F76"/>
        <rFont val="Aptos Narrow"/>
        <family val="2"/>
        <scheme val="minor"/>
      </rPr>
      <t>).</t>
    </r>
  </si>
  <si>
    <t>b</t>
  </si>
  <si>
    <r>
      <t>r</t>
    </r>
    <r>
      <rPr>
        <vertAlign val="superscript"/>
        <sz val="12"/>
        <rFont val="Calibri (Cuerpo)"/>
      </rPr>
      <t>2</t>
    </r>
  </si>
  <si>
    <t>α</t>
  </si>
  <si>
    <t>← Ingrese un valor para el error que se cometará y definir en consecuencia el intervalo de confianza (1-α).</t>
  </si>
  <si>
    <r>
      <t>t</t>
    </r>
    <r>
      <rPr>
        <vertAlign val="subscript"/>
        <sz val="12"/>
        <rFont val="Calibri (Cuerpo)"/>
      </rPr>
      <t>α/2</t>
    </r>
  </si>
  <si>
    <r>
      <t>s</t>
    </r>
    <r>
      <rPr>
        <vertAlign val="subscript"/>
        <sz val="12"/>
        <rFont val="Calibri (Cuerpo)"/>
      </rPr>
      <t>m</t>
    </r>
  </si>
  <si>
    <t>← Determine la desviación estándar de los parámetros m y b asociados al método de mínimos cuadrados.</t>
  </si>
  <si>
    <r>
      <t>s</t>
    </r>
    <r>
      <rPr>
        <vertAlign val="subscript"/>
        <sz val="12"/>
        <color theme="1"/>
        <rFont val="Calibri (Cuerpo)"/>
      </rPr>
      <t>b</t>
    </r>
  </si>
  <si>
    <t>%β</t>
  </si>
  <si>
    <t>← Determine el valor de la eficiencia electromotriz del electrodo.</t>
  </si>
  <si>
    <t>Conclusión</t>
  </si>
  <si>
    <r>
      <t xml:space="preserve">ΔE [V] </t>
    </r>
    <r>
      <rPr>
        <i/>
        <sz val="11"/>
        <color theme="0"/>
        <rFont val="Aptos Narrow"/>
        <family val="2"/>
        <scheme val="minor"/>
      </rPr>
      <t>vs.</t>
    </r>
    <r>
      <rPr>
        <sz val="11"/>
        <color theme="0"/>
        <rFont val="Aptos Narrow"/>
        <family val="2"/>
        <scheme val="minor"/>
      </rPr>
      <t xml:space="preserve"> RE</t>
    </r>
  </si>
  <si>
    <t>Dr. Arturo García Mendoza, M. en C. Jorge Ruvalcaba Juárez</t>
  </si>
  <si>
    <t>← Calcule el valor de la suma de cuadrados aditivos sobre las abscisas y las ordenadas.</t>
  </si>
  <si>
    <t>Tratamiento experimental para la determinación de la eficiencia electromotriz de un electrodo combinado de vidrio.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</si>
</sst>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"/>
    <numFmt numFmtId="166" formatCode="0.0"/>
    <numFmt numFmtId="167" formatCode="0.000"/>
    <numFmt numFmtId="168" formatCode="0.0E+00"/>
  </numFmts>
  <fonts count="25" x14ac:knownFonts="1">
    <font>
      <sz val="11"/>
      <color theme="1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rgb="FF44536A"/>
      <name val="Aptos Display"/>
      <family val="2"/>
      <scheme val="major"/>
    </font>
    <font>
      <b/>
      <sz val="14"/>
      <color rgb="FF44536A"/>
      <name val="Aptos Narrow"/>
      <family val="2"/>
      <scheme val="minor"/>
    </font>
    <font>
      <sz val="11"/>
      <color rgb="FF006000"/>
      <name val="Aptos Narrow"/>
      <family val="2"/>
      <scheme val="minor"/>
    </font>
    <font>
      <sz val="11"/>
      <color rgb="FF4271FF"/>
      <name val="Aptos Narrow"/>
      <family val="2"/>
      <scheme val="minor"/>
    </font>
    <font>
      <vertAlign val="superscript"/>
      <sz val="11"/>
      <color theme="1"/>
      <name val="Calibri (Cuerpo)"/>
    </font>
    <font>
      <vertAlign val="superscript"/>
      <sz val="12"/>
      <color rgb="FF3F3F76"/>
      <name val="Calibri (Cuerpo)"/>
    </font>
    <font>
      <sz val="11"/>
      <color rgb="FF828282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vertAlign val="subscript"/>
      <sz val="11"/>
      <color theme="1"/>
      <name val="Calibri (Cuerpo)"/>
    </font>
    <font>
      <sz val="12"/>
      <name val="Calibri"/>
      <family val="2"/>
    </font>
    <font>
      <vertAlign val="subscript"/>
      <sz val="12"/>
      <color rgb="FF3F3F76"/>
      <name val="Calibri (Cuerpo)"/>
    </font>
    <font>
      <vertAlign val="superscript"/>
      <sz val="12"/>
      <name val="Calibri (Cuerpo)"/>
    </font>
    <font>
      <vertAlign val="subscript"/>
      <sz val="12"/>
      <name val="Calibri (Cuerpo)"/>
    </font>
    <font>
      <vertAlign val="subscript"/>
      <sz val="12"/>
      <color theme="1"/>
      <name val="Calibri (Cuerpo)"/>
    </font>
    <font>
      <sz val="11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sz val="11"/>
      <color theme="1"/>
      <name val="Aptos Display"/>
      <scheme val="major"/>
    </font>
    <font>
      <sz val="11"/>
      <color rgb="FF000000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  <fill>
      <patternFill patternType="solid">
        <fgColor rgb="FFC6F0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A2B8E2"/>
      </bottom>
      <diagonal/>
    </border>
    <border>
      <left/>
      <right/>
      <top style="medium">
        <color rgb="FFA2B8E2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C9C9C9"/>
      </left>
      <right/>
      <top style="thin">
        <color rgb="FFC9C9C9"/>
      </top>
      <bottom style="thin">
        <color rgb="FFC9C9C9"/>
      </bottom>
      <diagonal/>
    </border>
    <border>
      <left/>
      <right/>
      <top style="thin">
        <color rgb="FFC9C9C9"/>
      </top>
      <bottom style="thin">
        <color rgb="FFC9C9C9"/>
      </bottom>
      <diagonal/>
    </border>
    <border>
      <left/>
      <right style="thin">
        <color rgb="FFC9C9C9"/>
      </right>
      <top style="thin">
        <color rgb="FFC9C9C9"/>
      </top>
      <bottom style="thin">
        <color rgb="FFC9C9C9"/>
      </bottom>
      <diagonal/>
    </border>
    <border>
      <left/>
      <right/>
      <top style="thin">
        <color rgb="FFC9C9C9"/>
      </top>
      <bottom/>
      <diagonal/>
    </border>
    <border>
      <left style="thin">
        <color rgb="FFC9C9C9"/>
      </left>
      <right/>
      <top/>
      <bottom/>
      <diagonal/>
    </border>
    <border>
      <left/>
      <right style="thin">
        <color rgb="FFC9C9C9"/>
      </right>
      <top/>
      <bottom/>
      <diagonal/>
    </border>
    <border>
      <left style="thin">
        <color rgb="FFC9C9C9"/>
      </left>
      <right/>
      <top/>
      <bottom style="thin">
        <color rgb="FFC9C9C9"/>
      </bottom>
      <diagonal/>
    </border>
    <border>
      <left/>
      <right/>
      <top/>
      <bottom style="thin">
        <color rgb="FFC9C9C9"/>
      </bottom>
      <diagonal/>
    </border>
    <border>
      <left/>
      <right style="thin">
        <color rgb="FFC9C9C9"/>
      </right>
      <top/>
      <bottom style="thin">
        <color rgb="FFC9C9C9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C9C9C9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  <xf numFmtId="0" fontId="4" fillId="4" borderId="3" applyNumberFormat="0" applyFont="0" applyAlignment="0" applyProtection="0"/>
    <xf numFmtId="0" fontId="12" fillId="0" borderId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6" fillId="0" borderId="4" xfId="0" applyFont="1" applyBorder="1"/>
    <xf numFmtId="0" fontId="0" fillId="0" borderId="4" xfId="0" applyBorder="1"/>
    <xf numFmtId="0" fontId="0" fillId="5" borderId="0" xfId="0" applyFill="1"/>
    <xf numFmtId="0" fontId="8" fillId="7" borderId="1" xfId="0" applyFont="1" applyFill="1" applyBorder="1"/>
    <xf numFmtId="0" fontId="0" fillId="0" borderId="0" xfId="0" applyAlignment="1">
      <alignment horizontal="left"/>
    </xf>
    <xf numFmtId="0" fontId="8" fillId="7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2" fontId="8" fillId="7" borderId="1" xfId="0" applyNumberFormat="1" applyFont="1" applyFill="1" applyBorder="1" applyAlignment="1">
      <alignment horizontal="right"/>
    </xf>
    <xf numFmtId="165" fontId="0" fillId="0" borderId="0" xfId="0" applyNumberFormat="1"/>
    <xf numFmtId="166" fontId="0" fillId="7" borderId="1" xfId="0" applyNumberFormat="1" applyFill="1" applyBorder="1"/>
    <xf numFmtId="164" fontId="0" fillId="7" borderId="1" xfId="0" applyNumberFormat="1" applyFill="1" applyBorder="1"/>
    <xf numFmtId="2" fontId="0" fillId="7" borderId="1" xfId="0" applyNumberFormat="1" applyFill="1" applyBorder="1"/>
    <xf numFmtId="10" fontId="0" fillId="0" borderId="0" xfId="0" applyNumberFormat="1"/>
    <xf numFmtId="0" fontId="0" fillId="5" borderId="0" xfId="0" applyFill="1" applyAlignment="1">
      <alignment wrapText="1"/>
    </xf>
    <xf numFmtId="165" fontId="0" fillId="7" borderId="1" xfId="0" applyNumberFormat="1" applyFill="1" applyBorder="1" applyAlignment="1">
      <alignment horizontal="right" vertical="center"/>
    </xf>
    <xf numFmtId="1" fontId="13" fillId="8" borderId="0" xfId="5" applyNumberFormat="1" applyFont="1" applyFill="1" applyAlignment="1">
      <alignment horizontal="right" vertical="center"/>
    </xf>
    <xf numFmtId="11" fontId="14" fillId="9" borderId="1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right"/>
    </xf>
    <xf numFmtId="0" fontId="14" fillId="9" borderId="1" xfId="0" applyFont="1" applyFill="1" applyBorder="1" applyAlignment="1">
      <alignment horizontal="right" vertical="center"/>
    </xf>
    <xf numFmtId="11" fontId="14" fillId="9" borderId="1" xfId="0" applyNumberFormat="1" applyFont="1" applyFill="1" applyBorder="1" applyAlignment="1">
      <alignment horizontal="right" vertical="center"/>
    </xf>
    <xf numFmtId="1" fontId="13" fillId="0" borderId="0" xfId="5" applyNumberFormat="1" applyFont="1" applyAlignment="1">
      <alignment horizontal="center" vertical="center"/>
    </xf>
    <xf numFmtId="168" fontId="13" fillId="0" borderId="0" xfId="5" applyNumberFormat="1" applyFont="1" applyAlignment="1">
      <alignment horizontal="center" vertical="center"/>
    </xf>
    <xf numFmtId="2" fontId="16" fillId="0" borderId="0" xfId="5" applyNumberFormat="1" applyFont="1" applyAlignment="1">
      <alignment horizontal="center" vertical="center"/>
    </xf>
    <xf numFmtId="11" fontId="16" fillId="0" borderId="0" xfId="5" applyNumberFormat="1" applyFont="1" applyAlignment="1">
      <alignment horizontal="center" vertical="center"/>
    </xf>
    <xf numFmtId="167" fontId="0" fillId="0" borderId="0" xfId="0" applyNumberFormat="1"/>
    <xf numFmtId="166" fontId="0" fillId="0" borderId="0" xfId="0" applyNumberFormat="1" applyAlignment="1">
      <alignment horizontal="center" vertical="center"/>
    </xf>
    <xf numFmtId="2" fontId="13" fillId="8" borderId="0" xfId="5" applyNumberFormat="1" applyFont="1" applyFill="1" applyAlignment="1">
      <alignment horizontal="left"/>
    </xf>
    <xf numFmtId="2" fontId="3" fillId="3" borderId="1" xfId="3" applyNumberFormat="1"/>
    <xf numFmtId="0" fontId="0" fillId="8" borderId="0" xfId="0" applyFill="1" applyAlignment="1">
      <alignment horizontal="left"/>
    </xf>
    <xf numFmtId="165" fontId="3" fillId="3" borderId="1" xfId="3" applyNumberFormat="1"/>
    <xf numFmtId="2" fontId="13" fillId="0" borderId="0" xfId="5" applyNumberFormat="1" applyFont="1" applyAlignment="1">
      <alignment horizontal="center" vertical="center"/>
    </xf>
    <xf numFmtId="2" fontId="13" fillId="8" borderId="0" xfId="5" applyNumberFormat="1" applyFont="1" applyFill="1" applyAlignment="1">
      <alignment horizontal="left" vertical="center"/>
    </xf>
    <xf numFmtId="2" fontId="1" fillId="2" borderId="1" xfId="1" applyNumberFormat="1" applyAlignment="1">
      <alignment horizontal="center" vertical="center"/>
    </xf>
    <xf numFmtId="2" fontId="13" fillId="9" borderId="1" xfId="5" applyNumberFormat="1" applyFont="1" applyFill="1" applyBorder="1" applyAlignment="1">
      <alignment horizontal="center" vertical="center"/>
    </xf>
    <xf numFmtId="0" fontId="2" fillId="3" borderId="2" xfId="2"/>
    <xf numFmtId="49" fontId="0" fillId="0" borderId="1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11" fillId="0" borderId="12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66" fontId="11" fillId="0" borderId="14" xfId="0" applyNumberFormat="1" applyFont="1" applyBorder="1" applyAlignment="1">
      <alignment horizontal="center" vertical="center"/>
    </xf>
    <xf numFmtId="167" fontId="11" fillId="0" borderId="14" xfId="0" applyNumberFormat="1" applyFont="1" applyBorder="1" applyAlignment="1">
      <alignment horizontal="center" vertical="center"/>
    </xf>
    <xf numFmtId="167" fontId="11" fillId="0" borderId="15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166" fontId="8" fillId="7" borderId="16" xfId="0" applyNumberFormat="1" applyFont="1" applyFill="1" applyBorder="1" applyAlignment="1">
      <alignment horizontal="center" vertical="center"/>
    </xf>
    <xf numFmtId="166" fontId="8" fillId="7" borderId="18" xfId="0" applyNumberFormat="1" applyFont="1" applyFill="1" applyBorder="1" applyAlignment="1">
      <alignment horizontal="center" vertical="center"/>
    </xf>
    <xf numFmtId="166" fontId="8" fillId="7" borderId="19" xfId="0" applyNumberFormat="1" applyFont="1" applyFill="1" applyBorder="1" applyAlignment="1">
      <alignment horizontal="center" vertical="center"/>
    </xf>
    <xf numFmtId="166" fontId="8" fillId="7" borderId="20" xfId="0" applyNumberFormat="1" applyFont="1" applyFill="1" applyBorder="1" applyAlignment="1">
      <alignment horizontal="center" vertical="center"/>
    </xf>
    <xf numFmtId="166" fontId="8" fillId="7" borderId="1" xfId="0" applyNumberFormat="1" applyFont="1" applyFill="1" applyBorder="1" applyAlignment="1">
      <alignment horizontal="center" vertical="center"/>
    </xf>
    <xf numFmtId="166" fontId="8" fillId="7" borderId="21" xfId="0" applyNumberFormat="1" applyFont="1" applyFill="1" applyBorder="1" applyAlignment="1">
      <alignment horizontal="center" vertical="center"/>
    </xf>
    <xf numFmtId="0" fontId="21" fillId="10" borderId="17" xfId="0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" fillId="3" borderId="2" xfId="2" applyAlignment="1">
      <alignment horizontal="center" vertical="center" wrapText="1"/>
    </xf>
    <xf numFmtId="2" fontId="1" fillId="4" borderId="1" xfId="4" applyNumberFormat="1" applyFont="1" applyBorder="1" applyAlignment="1">
      <alignment horizontal="left" vertical="center" wrapText="1"/>
    </xf>
    <xf numFmtId="164" fontId="1" fillId="4" borderId="1" xfId="4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6" borderId="0" xfId="0" applyFont="1" applyFill="1" applyAlignment="1">
      <alignment horizontal="center"/>
    </xf>
    <xf numFmtId="0" fontId="0" fillId="5" borderId="6" xfId="0" applyFill="1" applyBorder="1" applyAlignment="1">
      <alignment horizontal="center"/>
    </xf>
  </cellXfs>
  <cellStyles count="6">
    <cellStyle name="Cálculo" xfId="3" builtinId="22"/>
    <cellStyle name="Entrada" xfId="1" builtinId="20"/>
    <cellStyle name="Normal" xfId="0" builtinId="0"/>
    <cellStyle name="Normal 2" xfId="5" xr:uid="{DF640B35-40AA-E44C-B7BE-867B34C9AD43}"/>
    <cellStyle name="Notas" xfId="4" builtinId="10"/>
    <cellStyle name="Salida" xfId="2" builtinId="21"/>
  </cellStyles>
  <dxfs count="13">
    <dxf>
      <font>
        <strike val="0"/>
        <outline val="0"/>
        <shadow val="0"/>
        <u val="none"/>
        <vertAlign val="baseline"/>
        <sz val="11"/>
        <color rgb="FF828282"/>
        <name val="Aptos Narrow"/>
        <family val="2"/>
        <scheme val="minor"/>
      </font>
      <numFmt numFmtId="167" formatCode="0.000"/>
      <alignment horizontal="center" vertical="center" textRotation="0" wrapText="0" indent="0" justifyLastLine="0" shrinkToFit="0" readingOrder="0"/>
      <border diagonalUp="0" diagonalDown="0">
        <left/>
        <right style="thin">
          <color rgb="FFC9C9C9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828282"/>
        <name val="Aptos Narrow"/>
        <family val="2"/>
        <scheme val="minor"/>
      </font>
      <numFmt numFmtId="167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828282"/>
        <name val="Aptos Narrow"/>
        <family val="2"/>
        <scheme val="minor"/>
      </font>
      <numFmt numFmtId="166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828282"/>
        <name val="Aptos Narrow"/>
        <family val="2"/>
        <scheme val="minor"/>
      </font>
      <numFmt numFmtId="166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828282"/>
        <name val="Aptos Narrow"/>
        <family val="2"/>
        <scheme val="minor"/>
      </font>
      <numFmt numFmtId="166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4271FF"/>
        <name val="Aptos Narrow"/>
        <family val="2"/>
        <scheme val="minor"/>
      </font>
      <numFmt numFmtId="166" formatCode="0.0"/>
      <fill>
        <patternFill patternType="solid">
          <fgColor indexed="64"/>
          <bgColor rgb="FFFFCC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7F7F7F"/>
        </right>
        <vertical/>
      </border>
    </dxf>
    <dxf>
      <font>
        <strike val="0"/>
        <outline val="0"/>
        <shadow val="0"/>
        <u val="none"/>
        <vertAlign val="baseline"/>
        <sz val="11"/>
        <color rgb="FF4271FF"/>
        <name val="Aptos Narrow"/>
        <family val="2"/>
        <scheme val="minor"/>
      </font>
      <numFmt numFmtId="166" formatCode="0.0"/>
      <fill>
        <patternFill patternType="solid">
          <fgColor indexed="64"/>
          <bgColor rgb="FFFFCC99"/>
        </patternFill>
      </fill>
      <alignment horizontal="center" vertical="center" textRotation="0" wrapText="0" indent="0" justifyLastLine="0" shrinkToFit="0" readingOrder="0"/>
      <border diagonalUp="0" diagonalDown="0">
        <right style="thin">
          <color rgb="FF7F7F7F"/>
        </right>
        <vertical/>
      </border>
    </dxf>
    <dxf>
      <font>
        <strike val="0"/>
        <outline val="0"/>
        <shadow val="0"/>
        <u val="none"/>
        <vertAlign val="baseline"/>
        <sz val="11"/>
        <color rgb="FF4271FF"/>
        <name val="Aptos Narrow"/>
        <family val="2"/>
        <scheme val="minor"/>
      </font>
      <numFmt numFmtId="166" formatCode="0.0"/>
      <fill>
        <patternFill patternType="solid">
          <fgColor indexed="64"/>
          <bgColor rgb="FFFFCC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/>
        <vertical/>
      </border>
    </dxf>
    <dxf>
      <numFmt numFmtId="167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rgb="FFC9C9C9"/>
        </left>
        <right/>
        <top/>
        <bottom/>
        <vertical/>
        <horizontal/>
      </border>
    </dxf>
    <dxf>
      <numFmt numFmtId="167" formatCode="0.000"/>
      <alignment horizontal="center" vertical="center" textRotation="0" wrapText="0" indent="0" justifyLastLine="0" shrinkToFit="0" readingOrder="0"/>
    </dxf>
    <dxf>
      <border>
        <bottom style="thin">
          <color rgb="FFC9C9C9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A5A5A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3F3F76"/>
      <color rgb="FF7F7F7F"/>
      <color rgb="FFFFFFCC"/>
      <color rgb="FFFFCC99"/>
      <color rgb="FFC9C9C9"/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8592380545886"/>
          <c:y val="3.3680578409085705E-2"/>
          <c:w val="0.84259088913255187"/>
          <c:h val="0.84124730489072375"/>
        </c:manualLayout>
      </c:layout>
      <c:scatterChart>
        <c:scatterStyle val="lineMarker"/>
        <c:varyColors val="0"/>
        <c:ser>
          <c:idx val="2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rgbClr val="3CDDAF"/>
                </a:solidFill>
                <a:ln w="9525">
                  <a:solidFill>
                    <a:srgbClr val="3CDDA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46B-B646-9F2B-5EB115529EA4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39BFD7"/>
                </a:solidFill>
                <a:ln w="9525">
                  <a:solidFill>
                    <a:srgbClr val="39BFD7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46B-B646-9F2B-5EB115529EA4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46B3E1"/>
                </a:solidFill>
                <a:ln w="9525">
                  <a:solidFill>
                    <a:srgbClr val="46B3E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46B-B646-9F2B-5EB115529EA4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358BB4"/>
                </a:solidFill>
                <a:ln w="9525">
                  <a:solidFill>
                    <a:srgbClr val="358BB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46B-B646-9F2B-5EB115529EA4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4563CC"/>
                </a:solidFill>
                <a:ln w="9525">
                  <a:solidFill>
                    <a:srgbClr val="4563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46B-B646-9F2B-5EB115529EA4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454BDA"/>
                </a:solidFill>
                <a:ln w="9525">
                  <a:solidFill>
                    <a:srgbClr val="454BDA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46B-B646-9F2B-5EB115529EA4}"/>
              </c:ext>
            </c:extLst>
          </c:dPt>
          <c:xVal>
            <c:numRef>
              <c:f>'240903 '!$B$31:$B$37</c:f>
              <c:numCache>
                <c:formatCode>0.000</c:formatCode>
                <c:ptCount val="7"/>
                <c:pt idx="0">
                  <c:v>1.956</c:v>
                </c:pt>
                <c:pt idx="1">
                  <c:v>3.508</c:v>
                </c:pt>
                <c:pt idx="2">
                  <c:v>6.1369999999999996</c:v>
                </c:pt>
                <c:pt idx="3">
                  <c:v>7.0119999999999996</c:v>
                </c:pt>
                <c:pt idx="4">
                  <c:v>9.2029999999999994</c:v>
                </c:pt>
                <c:pt idx="5">
                  <c:v>10.269</c:v>
                </c:pt>
                <c:pt idx="6">
                  <c:v>11.397</c:v>
                </c:pt>
              </c:numCache>
            </c:numRef>
          </c:xVal>
          <c:yVal>
            <c:numRef>
              <c:f>'240903 '!$C$31:$C$37</c:f>
              <c:numCache>
                <c:formatCode>0.0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46B-B646-9F2B-5EB115529EA4}"/>
            </c:ext>
          </c:extLst>
        </c:ser>
        <c:ser>
          <c:idx val="3"/>
          <c:order val="1"/>
          <c:spPr>
            <a:ln w="12700" cap="rnd">
              <a:solidFill>
                <a:srgbClr val="BFBFBF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'240903 '!$B$31:$B$37</c:f>
              <c:numCache>
                <c:formatCode>0.000</c:formatCode>
                <c:ptCount val="7"/>
                <c:pt idx="0">
                  <c:v>1.956</c:v>
                </c:pt>
                <c:pt idx="1">
                  <c:v>3.508</c:v>
                </c:pt>
                <c:pt idx="2">
                  <c:v>6.1369999999999996</c:v>
                </c:pt>
                <c:pt idx="3">
                  <c:v>7.0119999999999996</c:v>
                </c:pt>
                <c:pt idx="4">
                  <c:v>9.2029999999999994</c:v>
                </c:pt>
                <c:pt idx="5">
                  <c:v>10.269</c:v>
                </c:pt>
                <c:pt idx="6">
                  <c:v>11.397</c:v>
                </c:pt>
              </c:numCache>
            </c:numRef>
          </c:xVal>
          <c:yVal>
            <c:numRef>
              <c:f>'240903 '!$I$31:$I$37</c:f>
              <c:numCache>
                <c:formatCode>0.000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46B-B646-9F2B-5EB115529EA4}"/>
            </c:ext>
          </c:extLst>
        </c:ser>
        <c:ser>
          <c:idx val="0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6"/>
            <c:marker>
              <c:symbol val="circle"/>
              <c:size val="6"/>
              <c:spPr>
                <a:solidFill>
                  <a:srgbClr val="5C448A"/>
                </a:solidFill>
                <a:ln w="9525">
                  <a:solidFill>
                    <a:srgbClr val="5C448A"/>
                  </a:solidFill>
                </a:ln>
                <a:effectLst/>
              </c:spPr>
            </c:marker>
            <c:bubble3D val="0"/>
          </c:dPt>
          <c:trendline>
            <c:spPr>
              <a:ln w="15875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531134129431269E-2"/>
                  <c:y val="-0.6281509844637784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l-GR" sz="1200" baseline="0">
                        <a:solidFill>
                          <a:schemeClr val="tx1"/>
                        </a:solidFill>
                      </a:rPr>
                      <a:t>Δ</a:t>
                    </a:r>
                    <a:r>
                      <a:rPr lang="es-ES" sz="1200" baseline="0">
                        <a:solidFill>
                          <a:schemeClr val="tx1"/>
                        </a:solidFill>
                      </a:rPr>
                      <a:t>E </a:t>
                    </a:r>
                    <a:r>
                      <a:rPr lang="es-ES" sz="1200" i="1" baseline="0">
                        <a:solidFill>
                          <a:schemeClr val="tx1"/>
                        </a:solidFill>
                      </a:rPr>
                      <a:t>vs.</a:t>
                    </a:r>
                    <a:r>
                      <a:rPr lang="es-ES" sz="1200" baseline="0">
                        <a:solidFill>
                          <a:schemeClr val="tx1"/>
                        </a:solidFill>
                      </a:rPr>
                      <a:t> RE</a:t>
                    </a:r>
                    <a:r>
                      <a:rPr lang="en-US" sz="1200" baseline="0">
                        <a:solidFill>
                          <a:schemeClr val="tx1"/>
                        </a:solidFill>
                      </a:rPr>
                      <a:t> = -57.038 pH + 353.11</a:t>
                    </a:r>
                    <a:br>
                      <a:rPr lang="en-US" sz="1200" baseline="0">
                        <a:solidFill>
                          <a:schemeClr val="tx1"/>
                        </a:solidFill>
                      </a:rPr>
                    </a:br>
                    <a:r>
                      <a:rPr lang="en-US" sz="1200" baseline="0">
                        <a:solidFill>
                          <a:schemeClr val="tx1"/>
                        </a:solidFill>
                      </a:rPr>
                      <a:t>R² = 0.9936</a:t>
                    </a:r>
                    <a:endParaRPr lang="en-US" sz="1200">
                      <a:solidFill>
                        <a:schemeClr val="tx1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'240903 '!$B$31:$B$37</c:f>
              <c:numCache>
                <c:formatCode>0.000</c:formatCode>
                <c:ptCount val="7"/>
                <c:pt idx="0">
                  <c:v>1.956</c:v>
                </c:pt>
                <c:pt idx="1">
                  <c:v>3.508</c:v>
                </c:pt>
                <c:pt idx="2">
                  <c:v>6.1369999999999996</c:v>
                </c:pt>
                <c:pt idx="3">
                  <c:v>7.0119999999999996</c:v>
                </c:pt>
                <c:pt idx="4">
                  <c:v>9.2029999999999994</c:v>
                </c:pt>
                <c:pt idx="5">
                  <c:v>10.269</c:v>
                </c:pt>
                <c:pt idx="6">
                  <c:v>11.397</c:v>
                </c:pt>
              </c:numCache>
            </c:numRef>
          </c:xVal>
          <c:yVal>
            <c:numRef>
              <c:f>'240903 '!$C$31:$C$37</c:f>
              <c:numCache>
                <c:formatCode>0.0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46B-B646-9F2B-5EB115529EA4}"/>
            </c:ext>
          </c:extLst>
        </c:ser>
        <c:ser>
          <c:idx val="1"/>
          <c:order val="3"/>
          <c:spPr>
            <a:ln w="12700" cap="rnd">
              <a:solidFill>
                <a:srgbClr val="BFBFBF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'240903 '!$B$31:$B$37</c:f>
              <c:numCache>
                <c:formatCode>0.000</c:formatCode>
                <c:ptCount val="7"/>
                <c:pt idx="0">
                  <c:v>1.956</c:v>
                </c:pt>
                <c:pt idx="1">
                  <c:v>3.508</c:v>
                </c:pt>
                <c:pt idx="2">
                  <c:v>6.1369999999999996</c:v>
                </c:pt>
                <c:pt idx="3">
                  <c:v>7.0119999999999996</c:v>
                </c:pt>
                <c:pt idx="4">
                  <c:v>9.2029999999999994</c:v>
                </c:pt>
                <c:pt idx="5">
                  <c:v>10.269</c:v>
                </c:pt>
                <c:pt idx="6">
                  <c:v>11.397</c:v>
                </c:pt>
              </c:numCache>
            </c:numRef>
          </c:xVal>
          <c:yVal>
            <c:numRef>
              <c:f>'240903 '!$J$31:$J$37</c:f>
              <c:numCache>
                <c:formatCode>0.000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46B-B646-9F2B-5EB11552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657488"/>
        <c:axId val="284650000"/>
      </c:scatterChart>
      <c:valAx>
        <c:axId val="284657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>
                    <a:solidFill>
                      <a:schemeClr val="tx1"/>
                    </a:solidFill>
                  </a:rPr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50000"/>
        <c:crossesAt val="-400"/>
        <c:crossBetween val="midCat"/>
        <c:majorUnit val="1"/>
      </c:valAx>
      <c:valAx>
        <c:axId val="284650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200" b="0">
                    <a:solidFill>
                      <a:schemeClr val="tx1"/>
                    </a:solidFill>
                  </a:rPr>
                  <a:t>Δ</a:t>
                </a:r>
                <a:r>
                  <a:rPr lang="es-ES" sz="1200" b="0">
                    <a:solidFill>
                      <a:schemeClr val="tx1"/>
                    </a:solidFill>
                  </a:rPr>
                  <a:t>E [V]</a:t>
                </a:r>
                <a:r>
                  <a:rPr lang="es-ES" sz="1200" b="0" baseline="0">
                    <a:solidFill>
                      <a:schemeClr val="tx1"/>
                    </a:solidFill>
                  </a:rPr>
                  <a:t> </a:t>
                </a:r>
                <a:r>
                  <a:rPr lang="es-ES" sz="1200" b="0" i="1" baseline="0">
                    <a:solidFill>
                      <a:schemeClr val="tx1"/>
                    </a:solidFill>
                  </a:rPr>
                  <a:t>vs.</a:t>
                </a:r>
                <a:r>
                  <a:rPr lang="es-ES" sz="1200" b="0" baseline="0">
                    <a:solidFill>
                      <a:schemeClr val="tx1"/>
                    </a:solidFill>
                  </a:rPr>
                  <a:t> RE</a:t>
                </a:r>
                <a:endParaRPr lang="es-MX" sz="1200" b="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5748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756393</xdr:colOff>
      <xdr:row>25</xdr:row>
      <xdr:rowOff>155044</xdr:rowOff>
    </xdr:from>
    <xdr:to>
      <xdr:col>17</xdr:col>
      <xdr:colOff>691865</xdr:colOff>
      <xdr:row>44</xdr:row>
      <xdr:rowOff>9476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278D18-91DC-2548-ACA3-89C6F06DC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59267</xdr:colOff>
      <xdr:row>0</xdr:row>
      <xdr:rowOff>0</xdr:rowOff>
    </xdr:from>
    <xdr:ext cx="745067" cy="753533"/>
    <xdr:pic>
      <xdr:nvPicPr>
        <xdr:cNvPr id="3" name="Imagen 2">
          <a:extLst>
            <a:ext uri="{FF2B5EF4-FFF2-40B4-BE49-F238E27FC236}">
              <a16:creationId xmlns:a16="http://schemas.microsoft.com/office/drawing/2014/main" id="{461C5853-4FDF-8B4D-8A40-63E6E4134D10}"/>
            </a:ext>
            <a:ext uri="{147F2762-F138-4A5C-976F-8EAC2B608ADB}">
              <a16:predDERef xmlns:a16="http://schemas.microsoft.com/office/drawing/2014/main" pred="{0BADCAE8-2776-4CDF-BD85-A10425B0C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67" y="0"/>
          <a:ext cx="745067" cy="753533"/>
        </a:xfrm>
        <a:prstGeom prst="rect">
          <a:avLst/>
        </a:prstGeom>
      </xdr:spPr>
    </xdr:pic>
    <xdr:clientData/>
  </xdr:oneCellAnchor>
  <xdr:oneCellAnchor>
    <xdr:from>
      <xdr:col>0</xdr:col>
      <xdr:colOff>93134</xdr:colOff>
      <xdr:row>40</xdr:row>
      <xdr:rowOff>191043</xdr:rowOff>
    </xdr:from>
    <xdr:ext cx="1326645" cy="4240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A791750-78EF-E34A-8C49-6FF6C285B040}"/>
                </a:ext>
                <a:ext uri="{147F2762-F138-4A5C-976F-8EAC2B608ADB}">
                  <a16:predDERef xmlns:a16="http://schemas.microsoft.com/office/drawing/2014/main" pred="{39F12206-422E-438F-B11B-DF0755078865}"/>
                </a:ext>
              </a:extLst>
            </xdr:cNvPr>
            <xdr:cNvSpPr txBox="1"/>
          </xdr:nvSpPr>
          <xdr:spPr>
            <a:xfrm>
              <a:off x="93134" y="8750843"/>
              <a:ext cx="1326645" cy="42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𝑥𝑥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p>
                          <m:sSup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MX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s-MX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nary>
                    <m:r>
                      <a:rPr lang="es-MX" sz="1100" i="0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MX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subHide m:val="on"/>
                                    <m:supHide m:val="on"/>
                                    <m:ctrlPr>
                                      <a:rPr lang="es-MX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s-MX" sz="110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nary>
                              </m:e>
                            </m:d>
                          </m:e>
                          <m:sup>
                            <m:r>
                              <a:rPr lang="es-MX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s-MX" sz="110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A791750-78EF-E34A-8C49-6FF6C285B040}"/>
                </a:ext>
                <a:ext uri="{147F2762-F138-4A5C-976F-8EAC2B608ADB}">
                  <a16:predDERef xmlns:a16="http://schemas.microsoft.com/office/drawing/2014/main" pred="{39F12206-422E-438F-B11B-DF0755078865}"/>
                </a:ext>
              </a:extLst>
            </xdr:cNvPr>
            <xdr:cNvSpPr txBox="1"/>
          </xdr:nvSpPr>
          <xdr:spPr>
            <a:xfrm>
              <a:off x="93134" y="8750843"/>
              <a:ext cx="1326645" cy="42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𝑆_𝑥𝑥=</a:t>
              </a:r>
              <a:r>
                <a:rPr lang="es-MX" sz="1100" i="0">
                  <a:latin typeface="Cambria Math" panose="02040503050406030204" pitchFamily="18" charset="0"/>
                </a:rPr>
                <a:t>∑▒𝑥^2 −(∑▒𝑥)^2/𝑛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122730</xdr:colOff>
      <xdr:row>40</xdr:row>
      <xdr:rowOff>190167</xdr:rowOff>
    </xdr:from>
    <xdr:ext cx="1335109" cy="4240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59610B0-6572-2641-A7D2-85F195232794}"/>
                </a:ext>
                <a:ext uri="{147F2762-F138-4A5C-976F-8EAC2B608ADB}">
                  <a16:predDERef xmlns:a16="http://schemas.microsoft.com/office/drawing/2014/main" pred="{DFDD1883-DD9D-406D-BF34-B2D5AC9DCCC7}"/>
                </a:ext>
              </a:extLst>
            </xdr:cNvPr>
            <xdr:cNvSpPr txBox="1"/>
          </xdr:nvSpPr>
          <xdr:spPr>
            <a:xfrm>
              <a:off x="1862630" y="8749967"/>
              <a:ext cx="1335109" cy="42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𝑦𝑦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p>
                          <m:sSup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  <m:sup>
                            <m:r>
                              <a:rPr lang="es-MX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nary>
                    <m:r>
                      <a:rPr lang="es-MX" sz="1100" i="0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MX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MX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subHide m:val="on"/>
                                    <m:supHide m:val="on"/>
                                    <m:ctrlPr>
                                      <a:rPr lang="es-MX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/>
                                  <m:sup/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</m:nary>
                              </m:e>
                            </m:d>
                          </m:e>
                          <m:sup>
                            <m:r>
                              <a:rPr lang="es-MX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s-MX" sz="110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59610B0-6572-2641-A7D2-85F195232794}"/>
                </a:ext>
                <a:ext uri="{147F2762-F138-4A5C-976F-8EAC2B608ADB}">
                  <a16:predDERef xmlns:a16="http://schemas.microsoft.com/office/drawing/2014/main" pred="{DFDD1883-DD9D-406D-BF34-B2D5AC9DCCC7}"/>
                </a:ext>
              </a:extLst>
            </xdr:cNvPr>
            <xdr:cNvSpPr txBox="1"/>
          </xdr:nvSpPr>
          <xdr:spPr>
            <a:xfrm>
              <a:off x="1862630" y="8749967"/>
              <a:ext cx="1335109" cy="42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𝑆_𝑦𝑦=</a:t>
              </a:r>
              <a:r>
                <a:rPr lang="es-MX" sz="1100" i="0">
                  <a:latin typeface="Cambria Math" panose="02040503050406030204" pitchFamily="18" charset="0"/>
                </a:rPr>
                <a:t>∑▒</a:t>
              </a:r>
              <a:r>
                <a:rPr lang="es-ES" sz="1100" b="0" i="0">
                  <a:latin typeface="Cambria Math" panose="02040503050406030204" pitchFamily="18" charset="0"/>
                </a:rPr>
                <a:t>𝑦</a:t>
              </a:r>
              <a:r>
                <a:rPr lang="es-MX" sz="1100" b="0" i="0">
                  <a:latin typeface="Cambria Math" panose="02040503050406030204" pitchFamily="18" charset="0"/>
                </a:rPr>
                <a:t>^</a:t>
              </a:r>
              <a:r>
                <a:rPr lang="es-MX" sz="1100" i="0">
                  <a:latin typeface="Cambria Math" panose="02040503050406030204" pitchFamily="18" charset="0"/>
                </a:rPr>
                <a:t>2 −(∑</a:t>
              </a:r>
              <a:r>
                <a:rPr lang="es-ES" sz="1100" b="0" i="0">
                  <a:latin typeface="Cambria Math" panose="02040503050406030204" pitchFamily="18" charset="0"/>
                </a:rPr>
                <a:t>▒𝑦)</a:t>
              </a:r>
              <a:r>
                <a:rPr lang="es-MX" sz="1100" b="0" i="0">
                  <a:latin typeface="Cambria Math" panose="02040503050406030204" pitchFamily="18" charset="0"/>
                </a:rPr>
                <a:t>^</a:t>
              </a:r>
              <a:r>
                <a:rPr lang="es-MX" sz="1100" i="0">
                  <a:latin typeface="Cambria Math" panose="02040503050406030204" pitchFamily="18" charset="0"/>
                </a:rPr>
                <a:t>2/𝑛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4</xdr:col>
      <xdr:colOff>121666</xdr:colOff>
      <xdr:row>40</xdr:row>
      <xdr:rowOff>190167</xdr:rowOff>
    </xdr:from>
    <xdr:ext cx="1595501" cy="4128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D7A511A-D2F3-044B-982F-3130415615F1}"/>
                </a:ext>
                <a:ext uri="{147F2762-F138-4A5C-976F-8EAC2B608ADB}">
                  <a16:predDERef xmlns:a16="http://schemas.microsoft.com/office/drawing/2014/main" pred="{9320D1A3-3BE2-4BC1-8B14-5125DA0A8AD2}"/>
                </a:ext>
              </a:extLst>
            </xdr:cNvPr>
            <xdr:cNvSpPr txBox="1"/>
          </xdr:nvSpPr>
          <xdr:spPr>
            <a:xfrm>
              <a:off x="3614166" y="8749967"/>
              <a:ext cx="1595501" cy="412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𝑥𝑦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s-MX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a:rPr lang="es-MX" i="1">
                            <a:latin typeface="Cambria Math" panose="02040503050406030204" pitchFamily="18" charset="0"/>
                          </a:rPr>
                          <m:t>𝑥𝑦</m:t>
                        </m:r>
                      </m:e>
                    </m:nary>
                    <m:r>
                      <a:rPr lang="es-MX" i="0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MX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MX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s-MX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es-MX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</m:nary>
                          </m:e>
                        </m:d>
                        <m:d>
                          <m:dPr>
                            <m:ctrlPr>
                              <a:rPr lang="es-MX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s-MX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es-MX" i="1">
                                    <a:latin typeface="Cambria Math" panose="02040503050406030204" pitchFamily="18" charset="0"/>
                                  </a:rPr>
                                  <m:t>𝑦</m:t>
                                </m:r>
                              </m:e>
                            </m:nary>
                          </m:e>
                        </m:d>
                      </m:num>
                      <m:den>
                        <m:r>
                          <a:rPr lang="es-MX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D7A511A-D2F3-044B-982F-3130415615F1}"/>
                </a:ext>
                <a:ext uri="{147F2762-F138-4A5C-976F-8EAC2B608ADB}">
                  <a16:predDERef xmlns:a16="http://schemas.microsoft.com/office/drawing/2014/main" pred="{9320D1A3-3BE2-4BC1-8B14-5125DA0A8AD2}"/>
                </a:ext>
              </a:extLst>
            </xdr:cNvPr>
            <xdr:cNvSpPr txBox="1"/>
          </xdr:nvSpPr>
          <xdr:spPr>
            <a:xfrm>
              <a:off x="3614166" y="8749967"/>
              <a:ext cx="1595501" cy="412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𝑆_𝑥𝑦=</a:t>
              </a:r>
              <a:r>
                <a:rPr lang="es-MX" i="0">
                  <a:latin typeface="Cambria Math" panose="02040503050406030204" pitchFamily="18" charset="0"/>
                </a:rPr>
                <a:t>∑▒𝑥𝑦−(∑▒𝑥)(∑▒𝑦)/𝑛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6</xdr:col>
      <xdr:colOff>440104</xdr:colOff>
      <xdr:row>40</xdr:row>
      <xdr:rowOff>33866</xdr:rowOff>
    </xdr:from>
    <xdr:ext cx="1227323" cy="6585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C634752-5596-914F-9A67-CA5F72063B13}"/>
                </a:ext>
                <a:ext uri="{147F2762-F138-4A5C-976F-8EAC2B608ADB}">
                  <a16:predDERef xmlns:a16="http://schemas.microsoft.com/office/drawing/2014/main" pred="{68C85475-0497-46F2-95FC-8A0823251C6F}"/>
                </a:ext>
              </a:extLst>
            </xdr:cNvPr>
            <xdr:cNvSpPr txBox="1"/>
          </xdr:nvSpPr>
          <xdr:spPr>
            <a:xfrm>
              <a:off x="5685204" y="8593666"/>
              <a:ext cx="1227323" cy="6585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s-MX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s-MX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MX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MX" i="1">
                                    <a:latin typeface="Cambria Math" panose="02040503050406030204" pitchFamily="18" charset="0"/>
                                  </a:rPr>
                                  <m:t>𝑆</m:t>
                                </m:r>
                              </m:e>
                              <m:sub>
                                <m:r>
                                  <a:rPr lang="es-MX" i="1">
                                    <a:latin typeface="Cambria Math" panose="02040503050406030204" pitchFamily="18" charset="0"/>
                                  </a:rPr>
                                  <m:t>𝑦𝑦</m:t>
                                </m:r>
                              </m:sub>
                            </m:sSub>
                            <m:r>
                              <a:rPr lang="es-MX" i="0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>
                              <m:fPr>
                                <m:ctrlPr>
                                  <a:rPr lang="es-MX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lang="es-MX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es-MX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sSub>
                                          <m:sSubPr>
                                            <m:ctrlPr>
                                              <a:rPr lang="es-MX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s-MX" i="1">
                                                <a:latin typeface="Cambria Math" panose="02040503050406030204" pitchFamily="18" charset="0"/>
                                              </a:rPr>
                                              <m:t>𝑆</m:t>
                                            </m:r>
                                          </m:e>
                                          <m:sub>
                                            <m:r>
                                              <a:rPr lang="es-MX" i="1">
                                                <a:latin typeface="Cambria Math" panose="02040503050406030204" pitchFamily="18" charset="0"/>
                                              </a:rPr>
                                              <m:t>𝑥𝑦</m:t>
                                            </m:r>
                                          </m:sub>
                                        </m:sSub>
                                      </m:e>
                                    </m:d>
                                  </m:e>
                                  <m:sup>
                                    <m:r>
                                      <a:rPr lang="es-MX" i="0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sSub>
                                  <m:sSubPr>
                                    <m:ctrlPr>
                                      <a:rPr lang="es-MX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MX" i="1">
                                        <a:latin typeface="Cambria Math" panose="02040503050406030204" pitchFamily="18" charset="0"/>
                                      </a:rPr>
                                      <m:t>𝑆</m:t>
                                    </m:r>
                                  </m:e>
                                  <m:sub>
                                    <m:r>
                                      <a:rPr lang="es-MX" i="1">
                                        <a:latin typeface="Cambria Math" panose="02040503050406030204" pitchFamily="18" charset="0"/>
                                      </a:rPr>
                                      <m:t>𝑥𝑥</m:t>
                                    </m:r>
                                  </m:sub>
                                </m:sSub>
                              </m:den>
                            </m:f>
                          </m:num>
                          <m:den>
                            <m:r>
                              <a:rPr lang="es-MX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es-MX" i="0">
                                <a:latin typeface="Cambria Math" panose="02040503050406030204" pitchFamily="18" charset="0"/>
                              </a:rPr>
                              <m:t>−2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C634752-5596-914F-9A67-CA5F72063B13}"/>
                </a:ext>
                <a:ext uri="{147F2762-F138-4A5C-976F-8EAC2B608ADB}">
                  <a16:predDERef xmlns:a16="http://schemas.microsoft.com/office/drawing/2014/main" pred="{68C85475-0497-46F2-95FC-8A0823251C6F}"/>
                </a:ext>
              </a:extLst>
            </xdr:cNvPr>
            <xdr:cNvSpPr txBox="1"/>
          </xdr:nvSpPr>
          <xdr:spPr>
            <a:xfrm>
              <a:off x="5685204" y="8593666"/>
              <a:ext cx="1227323" cy="6585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𝑆_𝑒=</a:t>
              </a:r>
              <a:r>
                <a:rPr lang="es-MX" i="0">
                  <a:latin typeface="Cambria Math" panose="02040503050406030204" pitchFamily="18" charset="0"/>
                </a:rPr>
                <a:t>√((𝑆_𝑦𝑦−(𝑆_𝑥𝑦 )^2/𝑆_𝑥𝑥 )/(𝑛−2))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0</xdr:col>
      <xdr:colOff>350672</xdr:colOff>
      <xdr:row>50</xdr:row>
      <xdr:rowOff>23596</xdr:rowOff>
    </xdr:from>
    <xdr:ext cx="566052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82ED4388-7827-7746-8CC9-3B795640E160}"/>
                </a:ext>
                <a:ext uri="{147F2762-F138-4A5C-976F-8EAC2B608ADB}">
                  <a16:predDERef xmlns:a16="http://schemas.microsoft.com/office/drawing/2014/main" pred="{739A9070-BA22-43F1-9F6B-07E619786166}"/>
                </a:ext>
              </a:extLst>
            </xdr:cNvPr>
            <xdr:cNvSpPr txBox="1"/>
          </xdr:nvSpPr>
          <xdr:spPr>
            <a:xfrm>
              <a:off x="350672" y="10589996"/>
              <a:ext cx="566052" cy="3511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𝑚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𝑥𝑦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𝑥𝑥</m:t>
                            </m:r>
                          </m:sub>
                        </m:s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82ED4388-7827-7746-8CC9-3B795640E160}"/>
                </a:ext>
                <a:ext uri="{147F2762-F138-4A5C-976F-8EAC2B608ADB}">
                  <a16:predDERef xmlns:a16="http://schemas.microsoft.com/office/drawing/2014/main" pred="{739A9070-BA22-43F1-9F6B-07E619786166}"/>
                </a:ext>
              </a:extLst>
            </xdr:cNvPr>
            <xdr:cNvSpPr txBox="1"/>
          </xdr:nvSpPr>
          <xdr:spPr>
            <a:xfrm>
              <a:off x="350672" y="10589996"/>
              <a:ext cx="566052" cy="3511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𝑚=𝑆_𝑥𝑦/(𝑆_𝑥𝑥  )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267825</xdr:colOff>
      <xdr:row>50</xdr:row>
      <xdr:rowOff>113108</xdr:rowOff>
    </xdr:from>
    <xdr:ext cx="744306" cy="1720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F023A7D2-93C0-8A4D-A4AA-0BE9B16709F0}"/>
                </a:ext>
                <a:ext uri="{147F2762-F138-4A5C-976F-8EAC2B608ADB}">
                  <a16:predDERef xmlns:a16="http://schemas.microsoft.com/office/drawing/2014/main" pred="{49B9ACC8-314C-491D-8EBE-A49FCBF9AC4C}"/>
                </a:ext>
              </a:extLst>
            </xdr:cNvPr>
            <xdr:cNvSpPr txBox="1"/>
          </xdr:nvSpPr>
          <xdr:spPr>
            <a:xfrm>
              <a:off x="2007725" y="10679508"/>
              <a:ext cx="744306" cy="1720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acc>
                      <m:accPr>
                        <m:chr m:val="̅"/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  <m:r>
                      <a:rPr lang="es-E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𝑚</m:t>
                    </m:r>
                    <m:acc>
                      <m:accPr>
                        <m:chr m:val="̅"/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F023A7D2-93C0-8A4D-A4AA-0BE9B16709F0}"/>
                </a:ext>
                <a:ext uri="{147F2762-F138-4A5C-976F-8EAC2B608ADB}">
                  <a16:predDERef xmlns:a16="http://schemas.microsoft.com/office/drawing/2014/main" pred="{49B9ACC8-314C-491D-8EBE-A49FCBF9AC4C}"/>
                </a:ext>
              </a:extLst>
            </xdr:cNvPr>
            <xdr:cNvSpPr txBox="1"/>
          </xdr:nvSpPr>
          <xdr:spPr>
            <a:xfrm>
              <a:off x="2007725" y="10679508"/>
              <a:ext cx="744306" cy="1720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𝑏=𝑦 ̅−𝑚𝑥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4</xdr:col>
      <xdr:colOff>159887</xdr:colOff>
      <xdr:row>49</xdr:row>
      <xdr:rowOff>189552</xdr:rowOff>
    </xdr:from>
    <xdr:ext cx="2467470" cy="3983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67420CC-2294-4B45-AAF7-B87B3704ABCD}"/>
                </a:ext>
                <a:ext uri="{147F2762-F138-4A5C-976F-8EAC2B608ADB}">
                  <a16:predDERef xmlns:a16="http://schemas.microsoft.com/office/drawing/2014/main" pred="{4DD563AB-EDA2-4415-9D75-53419FBF9366}"/>
                </a:ext>
              </a:extLst>
            </xdr:cNvPr>
            <xdr:cNvSpPr txBox="1"/>
          </xdr:nvSpPr>
          <xdr:spPr>
            <a:xfrm>
              <a:off x="3652387" y="10565452"/>
              <a:ext cx="2467470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𝑥𝑦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𝑥𝑦</m:t>
                            </m:r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</m:nary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𝑦</m:t>
                                </m:r>
                              </m:e>
                            </m:nary>
                          </m:e>
                        </m:nary>
                      </m:num>
                      <m:den>
                        <m:rad>
                          <m:radPr>
                            <m:degHide m:val="on"/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p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nary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</m:nary>
                                  </m:e>
                                </m:d>
                              </m:e>
                              <m:sup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rad>
                        <m:rad>
                          <m:radPr>
                            <m:degHide m:val="on"/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p>
                                  <m:sSup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  <m:sup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nary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e>
                                    </m:nary>
                                  </m:e>
                                </m:d>
                              </m:e>
                              <m:sup>
                                <m: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rad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67420CC-2294-4B45-AAF7-B87B3704ABCD}"/>
                </a:ext>
                <a:ext uri="{147F2762-F138-4A5C-976F-8EAC2B608ADB}">
                  <a16:predDERef xmlns:a16="http://schemas.microsoft.com/office/drawing/2014/main" pred="{4DD563AB-EDA2-4415-9D75-53419FBF9366}"/>
                </a:ext>
              </a:extLst>
            </xdr:cNvPr>
            <xdr:cNvSpPr txBox="1"/>
          </xdr:nvSpPr>
          <xdr:spPr>
            <a:xfrm>
              <a:off x="3652387" y="10565452"/>
              <a:ext cx="2467470" cy="39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𝑟_𝑥𝑦=(𝑛∑▒〖𝑥𝑦−∑▒𝑥 ∑▒𝑦〗)/(√(𝑛∑▒𝑥^2 −(∑▒𝑥)^2 ) √(𝑛∑▒𝑦^2 −(∑▒𝑦)^2 ))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0</xdr:col>
      <xdr:colOff>9477</xdr:colOff>
      <xdr:row>59</xdr:row>
      <xdr:rowOff>123209</xdr:rowOff>
    </xdr:from>
    <xdr:ext cx="2779158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67D7F3D-5A00-3648-B340-EC692B45DF05}"/>
                </a:ext>
                <a:ext uri="{147F2762-F138-4A5C-976F-8EAC2B608ADB}">
                  <a16:predDERef xmlns:a16="http://schemas.microsoft.com/office/drawing/2014/main" pred="{A1D3E95D-1780-478C-87AB-79ECAA4B732B}"/>
                </a:ext>
              </a:extLst>
            </xdr:cNvPr>
            <xdr:cNvSpPr txBox="1"/>
          </xdr:nvSpPr>
          <xdr:spPr>
            <a:xfrm>
              <a:off x="9477" y="12543809"/>
              <a:ext cx="2779158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sSub>
                          <m:sSub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  <m:sub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𝑆𝑇𝐷</m:t>
                            </m:r>
                          </m:sub>
                        </m:sSub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MX" i="1">
                            <a:effectLst/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𝑚</m:t>
                        </m:r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∙</m:t>
                        </m:r>
                        <m:sSub>
                          <m:sSubPr>
                            <m:ctrlPr>
                              <a:rPr lang="es-MX" i="1"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i="1">
                                <a:latin typeface="Cambria Math" panose="02040503050406030204" pitchFamily="18" charset="0"/>
                                <a:ea typeface="MS Mincho" panose="02020609040205080304" pitchFamily="49" charset="-128"/>
                                <a:cs typeface="Arial" panose="020B0604020202020204" pitchFamily="34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s-ES_tradnl" i="1">
                                <a:latin typeface="Cambria Math" panose="02040503050406030204" pitchFamily="18" charset="0"/>
                                <a:ea typeface="MS Mincho" panose="02020609040205080304" pitchFamily="49" charset="-128"/>
                                <a:cs typeface="Arial" panose="020B0604020202020204" pitchFamily="34" charset="0"/>
                              </a:rPr>
                              <m:t>𝑖</m:t>
                            </m:r>
                          </m:sub>
                        </m:sSub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+</m:t>
                        </m:r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𝑏</m:t>
                        </m:r>
                      </m:e>
                    </m:d>
                    <m:r>
                      <a:rPr lang="es-ES" b="0" i="1">
                        <a:latin typeface="Cambria Math" panose="02040503050406030204" pitchFamily="18" charset="0"/>
                        <a:ea typeface="MS Mincho" panose="02020609040205080304" pitchFamily="49" charset="-128"/>
                        <a:cs typeface="Arial" panose="020B0604020202020204" pitchFamily="34" charset="0"/>
                      </a:rPr>
                      <m:t>±</m:t>
                    </m:r>
                    <m:sSub>
                      <m:sSubPr>
                        <m:ctrlPr>
                          <a:rPr lang="es-MX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𝑡</m:t>
                        </m:r>
                      </m:e>
                      <m:sub>
                        <m:f>
                          <m:fPr>
                            <m:type m:val="skw"/>
                            <m:ctrlPr>
                              <a:rPr lang="es-MX" i="1"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ES_tradnl" i="1">
                                <a:latin typeface="Cambria Math" panose="02040503050406030204" pitchFamily="18" charset="0"/>
                                <a:ea typeface="MS Mincho" panose="02020609040205080304" pitchFamily="49" charset="-128"/>
                                <a:cs typeface="Arial" panose="020B0604020202020204" pitchFamily="34" charset="0"/>
                              </a:rPr>
                              <m:t>𝛼</m:t>
                            </m:r>
                          </m:num>
                          <m:den>
                            <m:r>
                              <a:rPr lang="es-ES_tradnl" i="1">
                                <a:latin typeface="Cambria Math" panose="02040503050406030204" pitchFamily="18" charset="0"/>
                                <a:ea typeface="MS Mincho" panose="02020609040205080304" pitchFamily="49" charset="-128"/>
                                <a:cs typeface="Arial" panose="020B0604020202020204" pitchFamily="34" charset="0"/>
                              </a:rPr>
                              <m:t>2</m:t>
                            </m:r>
                          </m:den>
                        </m:f>
                      </m:sub>
                    </m:sSub>
                    <m:r>
                      <a:rPr lang="es-ES_tradnl" i="1">
                        <a:latin typeface="Cambria Math" panose="02040503050406030204" pitchFamily="18" charset="0"/>
                        <a:ea typeface="MS Mincho" panose="02020609040205080304" pitchFamily="49" charset="-128"/>
                        <a:cs typeface="Arial" panose="020B0604020202020204" pitchFamily="34" charset="0"/>
                      </a:rPr>
                      <m:t>∙</m:t>
                    </m:r>
                    <m:sSub>
                      <m:sSubPr>
                        <m:ctrlPr>
                          <a:rPr lang="es-MX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𝑆</m:t>
                        </m:r>
                      </m:e>
                      <m:sub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𝑒</m:t>
                        </m:r>
                      </m:sub>
                    </m:sSub>
                    <m:rad>
                      <m:radPr>
                        <m:degHide m:val="on"/>
                        <m:ctrlPr>
                          <a:rPr lang="es-MX" i="1">
                            <a:effectLst/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s-MX" i="1"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ES_tradnl" i="1">
                                <a:latin typeface="Cambria Math" panose="02040503050406030204" pitchFamily="18" charset="0"/>
                                <a:ea typeface="MS Mincho" panose="02020609040205080304" pitchFamily="49" charset="-128"/>
                                <a:cs typeface="Arial" panose="020B0604020202020204" pitchFamily="34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s-ES_tradnl" i="1">
                                <a:latin typeface="Cambria Math" panose="02040503050406030204" pitchFamily="18" charset="0"/>
                                <a:ea typeface="MS Mincho" panose="02020609040205080304" pitchFamily="49" charset="-128"/>
                                <a:cs typeface="Arial" panose="020B0604020202020204" pitchFamily="34" charset="0"/>
                              </a:rPr>
                              <m:t>𝑛</m:t>
                            </m:r>
                          </m:den>
                        </m:f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+</m:t>
                        </m:r>
                        <m:f>
                          <m:fPr>
                            <m:ctrlPr>
                              <a:rPr lang="es-MX" i="1"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s-MX" i="1"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es-MX" i="1">
                                        <a:effectLst/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es-MX" i="1">
                                            <a:effectLst/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_tradnl" i="1">
                                            <a:latin typeface="Cambria Math" panose="02040503050406030204" pitchFamily="18" charset="0"/>
                                            <a:ea typeface="MS Mincho" panose="02020609040205080304" pitchFamily="49" charset="-128"/>
                                            <a:cs typeface="Arial" panose="020B0604020202020204" pitchFamily="34" charset="0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s-ES_tradnl" i="1">
                                            <a:latin typeface="Cambria Math" panose="02040503050406030204" pitchFamily="18" charset="0"/>
                                            <a:ea typeface="MS Mincho" panose="02020609040205080304" pitchFamily="49" charset="-128"/>
                                            <a:cs typeface="Arial" panose="020B0604020202020204" pitchFamily="34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s-ES_tradnl" i="1">
                                        <a:latin typeface="Cambria Math" panose="02040503050406030204" pitchFamily="18" charset="0"/>
                                        <a:ea typeface="MS Mincho" panose="02020609040205080304" pitchFamily="49" charset="-128"/>
                                        <a:cs typeface="Arial" panose="020B0604020202020204" pitchFamily="34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̅"/>
                                        <m:ctrlPr>
                                          <a:rPr lang="es-MX" i="1">
                                            <a:effectLst/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ES_tradnl" i="1">
                                            <a:latin typeface="Cambria Math" panose="02040503050406030204" pitchFamily="18" charset="0"/>
                                            <a:ea typeface="MS Mincho" panose="02020609040205080304" pitchFamily="49" charset="-128"/>
                                            <a:cs typeface="Arial" panose="020B0604020202020204" pitchFamily="34" charset="0"/>
                                          </a:rPr>
                                          <m:t>𝑥</m:t>
                                        </m:r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es-ES_tradnl" i="1">
                                    <a:latin typeface="Cambria Math" panose="02040503050406030204" pitchFamily="18" charset="0"/>
                                    <a:ea typeface="MS Mincho" panose="02020609040205080304" pitchFamily="49" charset="-128"/>
                                    <a:cs typeface="Arial" panose="020B0604020202020204" pitchFamily="34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sSub>
                              <m:sSubPr>
                                <m:ctrlPr>
                                  <a:rPr lang="es-MX" i="1"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ES_tradnl" i="1">
                                    <a:latin typeface="Cambria Math" panose="02040503050406030204" pitchFamily="18" charset="0"/>
                                    <a:ea typeface="MS Mincho" panose="02020609040205080304" pitchFamily="49" charset="-128"/>
                                    <a:cs typeface="Arial" panose="020B0604020202020204" pitchFamily="34" charset="0"/>
                                  </a:rPr>
                                  <m:t>𝑆</m:t>
                                </m:r>
                              </m:e>
                              <m:sub>
                                <m:r>
                                  <a:rPr lang="es-ES_tradnl" i="1">
                                    <a:latin typeface="Cambria Math" panose="02040503050406030204" pitchFamily="18" charset="0"/>
                                    <a:ea typeface="MS Mincho" panose="02020609040205080304" pitchFamily="49" charset="-128"/>
                                    <a:cs typeface="Arial" panose="020B0604020202020204" pitchFamily="34" charset="0"/>
                                  </a:rPr>
                                  <m:t>𝑥𝑥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67D7F3D-5A00-3648-B340-EC692B45DF05}"/>
                </a:ext>
                <a:ext uri="{147F2762-F138-4A5C-976F-8EAC2B608ADB}">
                  <a16:predDERef xmlns:a16="http://schemas.microsoft.com/office/drawing/2014/main" pred="{A1D3E95D-1780-478C-87AB-79ECAA4B732B}"/>
                </a:ext>
              </a:extLst>
            </xdr:cNvPr>
            <xdr:cNvSpPr txBox="1"/>
          </xdr:nvSpPr>
          <xdr:spPr>
            <a:xfrm>
              <a:off x="9477" y="12543809"/>
              <a:ext cx="2779158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𝑠_(𝑦_𝑆𝑇𝐷 )=</a:t>
              </a:r>
              <a:r>
                <a:rPr lang="es-MX" i="0">
                  <a:effectLst/>
                  <a:latin typeface="Cambria Math" panose="02040503050406030204" pitchFamily="18" charset="0"/>
                </a:rPr>
                <a:t>(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𝑚∙𝑥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_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𝑖+𝑏)</a:t>
              </a:r>
              <a:r>
                <a:rPr lang="es-ES" b="0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±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𝑡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_(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𝛼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⁄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2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)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∙𝑆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_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𝑒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 </a:t>
              </a:r>
              <a:r>
                <a:rPr lang="es-MX" i="0">
                  <a:effectLst/>
                  <a:latin typeface="Cambria Math" panose="02040503050406030204" pitchFamily="18" charset="0"/>
                </a:rPr>
                <a:t>√(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1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/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𝑛+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(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𝑥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_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𝑖−𝑥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 ̅</a:t>
              </a:r>
              <a:r>
                <a:rPr lang="es-ES_tradnl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 )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^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2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/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𝑆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_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𝑥𝑥 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)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4</xdr:col>
      <xdr:colOff>188154</xdr:colOff>
      <xdr:row>59</xdr:row>
      <xdr:rowOff>113732</xdr:rowOff>
    </xdr:from>
    <xdr:ext cx="1038746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9E517E03-A4FA-5F46-A855-5BE63BC0C880}"/>
                </a:ext>
                <a:ext uri="{147F2762-F138-4A5C-976F-8EAC2B608ADB}">
                  <a16:predDERef xmlns:a16="http://schemas.microsoft.com/office/drawing/2014/main" pred="{C853DC16-A075-41B4-91AE-CEC6C79F3CFB}"/>
                </a:ext>
              </a:extLst>
            </xdr:cNvPr>
            <xdr:cNvSpPr txBox="1"/>
          </xdr:nvSpPr>
          <xdr:spPr>
            <a:xfrm>
              <a:off x="3680654" y="12534332"/>
              <a:ext cx="1038746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MX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𝑆</m:t>
                        </m:r>
                      </m:e>
                      <m:sub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𝑒</m:t>
                        </m:r>
                      </m:sub>
                    </m:sSub>
                    <m:rad>
                      <m:radPr>
                        <m:degHide m:val="on"/>
                        <m:ctrlPr>
                          <a:rPr lang="es-MX" i="1">
                            <a:effectLst/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s-MX" i="1"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ES_tradnl" i="1">
                                <a:latin typeface="Cambria Math" panose="02040503050406030204" pitchFamily="18" charset="0"/>
                                <a:ea typeface="MS Mincho" panose="02020609040205080304" pitchFamily="49" charset="-128"/>
                                <a:cs typeface="Arial" panose="020B0604020202020204" pitchFamily="34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s-ES_tradnl" i="1">
                                <a:latin typeface="Cambria Math" panose="02040503050406030204" pitchFamily="18" charset="0"/>
                                <a:ea typeface="MS Mincho" panose="02020609040205080304" pitchFamily="49" charset="-128"/>
                                <a:cs typeface="Arial" panose="020B0604020202020204" pitchFamily="34" charset="0"/>
                              </a:rPr>
                              <m:t>𝑛</m:t>
                            </m:r>
                          </m:den>
                        </m:f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+</m:t>
                        </m:r>
                        <m:f>
                          <m:fPr>
                            <m:ctrlPr>
                              <a:rPr lang="es-MX" i="1"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s-ES_tradnl" i="1">
                                    <a:effectLst/>
                                    <a:latin typeface="Cambria Math" panose="02040503050406030204" pitchFamily="18" charset="0"/>
                                    <a:ea typeface="MS Mincho" panose="02020609040205080304" pitchFamily="49" charset="-128"/>
                                    <a:cs typeface="Arial" panose="020B0604020202020204" pitchFamily="34" charset="0"/>
                                  </a:rPr>
                                </m:ctrlPr>
                              </m:sSup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MX" i="1">
                                        <a:effectLst/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_tradnl" i="1">
                                        <a:latin typeface="Cambria Math" panose="02040503050406030204" pitchFamily="18" charset="0"/>
                                        <a:ea typeface="MS Mincho" panose="02020609040205080304" pitchFamily="49" charset="-128"/>
                                        <a:cs typeface="Arial" panose="020B0604020202020204" pitchFamily="34" charset="0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  <m:sup>
                                <m:r>
                                  <a:rPr lang="es-ES" b="0" i="1">
                                    <a:latin typeface="Cambria Math" panose="02040503050406030204" pitchFamily="18" charset="0"/>
                                    <a:ea typeface="MS Mincho" panose="02020609040205080304" pitchFamily="49" charset="-128"/>
                                    <a:cs typeface="Arial" panose="020B0604020202020204" pitchFamily="34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sSub>
                              <m:sSubPr>
                                <m:ctrlPr>
                                  <a:rPr lang="es-MX" i="1">
                                    <a:effectLst/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ES_tradnl" i="1">
                                    <a:latin typeface="Cambria Math" panose="02040503050406030204" pitchFamily="18" charset="0"/>
                                    <a:ea typeface="MS Mincho" panose="02020609040205080304" pitchFamily="49" charset="-128"/>
                                    <a:cs typeface="Arial" panose="020B0604020202020204" pitchFamily="34" charset="0"/>
                                  </a:rPr>
                                  <m:t>𝑆</m:t>
                                </m:r>
                              </m:e>
                              <m:sub>
                                <m:r>
                                  <a:rPr lang="es-ES_tradnl" i="1">
                                    <a:latin typeface="Cambria Math" panose="02040503050406030204" pitchFamily="18" charset="0"/>
                                    <a:ea typeface="MS Mincho" panose="02020609040205080304" pitchFamily="49" charset="-128"/>
                                    <a:cs typeface="Arial" panose="020B0604020202020204" pitchFamily="34" charset="0"/>
                                  </a:rPr>
                                  <m:t>𝑥𝑥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9E517E03-A4FA-5F46-A855-5BE63BC0C880}"/>
                </a:ext>
                <a:ext uri="{147F2762-F138-4A5C-976F-8EAC2B608ADB}">
                  <a16:predDERef xmlns:a16="http://schemas.microsoft.com/office/drawing/2014/main" pred="{C853DC16-A075-41B4-91AE-CEC6C79F3CFB}"/>
                </a:ext>
              </a:extLst>
            </xdr:cNvPr>
            <xdr:cNvSpPr txBox="1"/>
          </xdr:nvSpPr>
          <xdr:spPr>
            <a:xfrm>
              <a:off x="3680654" y="12534332"/>
              <a:ext cx="1038746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𝑠_𝑏=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𝑆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_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𝑒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 </a:t>
              </a:r>
              <a:r>
                <a:rPr lang="es-MX" i="0">
                  <a:effectLst/>
                  <a:latin typeface="Cambria Math" panose="02040503050406030204" pitchFamily="18" charset="0"/>
                </a:rPr>
                <a:t>√(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1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/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𝑛+𝑥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 ̅</a:t>
              </a:r>
              <a:r>
                <a:rPr lang="es-ES_tradnl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^</a:t>
              </a:r>
              <a:r>
                <a:rPr lang="es-ES" b="0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2</a:t>
              </a:r>
              <a:r>
                <a:rPr lang="es-MX" b="0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/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𝑆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_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𝑥𝑥 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)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6</xdr:col>
      <xdr:colOff>311233</xdr:colOff>
      <xdr:row>59</xdr:row>
      <xdr:rowOff>169599</xdr:rowOff>
    </xdr:from>
    <xdr:ext cx="1000466" cy="4073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BDC2030B-E033-AD45-9F11-8B8D7883300C}"/>
                </a:ext>
                <a:ext uri="{147F2762-F138-4A5C-976F-8EAC2B608ADB}">
                  <a16:predDERef xmlns:a16="http://schemas.microsoft.com/office/drawing/2014/main" pred="{42EE4E26-DB44-412C-8A87-563E4B061B65}"/>
                </a:ext>
              </a:extLst>
            </xdr:cNvPr>
            <xdr:cNvSpPr txBox="1"/>
          </xdr:nvSpPr>
          <xdr:spPr>
            <a:xfrm>
              <a:off x="5556333" y="12590199"/>
              <a:ext cx="1000466" cy="4073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MX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𝑆</m:t>
                        </m:r>
                      </m:e>
                      <m:sub>
                        <m:r>
                          <a:rPr lang="es-ES_tradnl" i="1"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  <m:t>𝑒</m:t>
                        </m:r>
                      </m:sub>
                    </m:sSub>
                    <m:d>
                      <m:dPr>
                        <m:ctrlPr>
                          <a:rPr lang="es-ES" b="0" i="1">
                            <a:effectLst/>
                            <a:latin typeface="Cambria Math" panose="02040503050406030204" pitchFamily="18" charset="0"/>
                            <a:ea typeface="MS Mincho" panose="02020609040205080304" pitchFamily="49" charset="-128"/>
                            <a:cs typeface="Arial" panose="020B0604020202020204" pitchFamily="34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i="1">
                                <a:effectLst/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ES" i="1">
                                <a:effectLst/>
                                <a:latin typeface="Cambria Math" panose="02040503050406030204" pitchFamily="18" charset="0"/>
                                <a:ea typeface="MS Mincho" panose="02020609040205080304" pitchFamily="49" charset="-128"/>
                                <a:cs typeface="Arial" panose="020B0604020202020204" pitchFamily="34" charset="0"/>
                              </a:rPr>
                              <m:t>1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s-ES" i="1">
                                    <a:effectLst/>
                                    <a:latin typeface="Cambria Math" panose="02040503050406030204" pitchFamily="18" charset="0"/>
                                    <a:ea typeface="MS Mincho" panose="02020609040205080304" pitchFamily="49" charset="-128"/>
                                    <a:cs typeface="Arial" panose="020B0604020202020204" pitchFamily="34" charset="0"/>
                                  </a:rPr>
                                </m:ctrlPr>
                              </m:radPr>
                              <m:deg/>
                              <m:e>
                                <m:sSub>
                                  <m:sSubPr>
                                    <m:ctrlPr>
                                      <a:rPr lang="es-MX" i="1">
                                        <a:effectLst/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_tradnl" i="1">
                                        <a:latin typeface="Cambria Math" panose="02040503050406030204" pitchFamily="18" charset="0"/>
                                        <a:ea typeface="MS Mincho" panose="02020609040205080304" pitchFamily="49" charset="-128"/>
                                        <a:cs typeface="Arial" panose="020B0604020202020204" pitchFamily="34" charset="0"/>
                                      </a:rPr>
                                      <m:t>𝑆</m:t>
                                    </m:r>
                                  </m:e>
                                  <m:sub>
                                    <m:r>
                                      <a:rPr lang="es-ES_tradnl" i="1">
                                        <a:latin typeface="Cambria Math" panose="02040503050406030204" pitchFamily="18" charset="0"/>
                                        <a:ea typeface="MS Mincho" panose="02020609040205080304" pitchFamily="49" charset="-128"/>
                                        <a:cs typeface="Arial" panose="020B0604020202020204" pitchFamily="34" charset="0"/>
                                      </a:rPr>
                                      <m:t>𝑥𝑥</m:t>
                                    </m:r>
                                  </m:sub>
                                </m:sSub>
                              </m:e>
                            </m:rad>
                          </m:den>
                        </m:f>
                      </m:e>
                    </m:d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BDC2030B-E033-AD45-9F11-8B8D7883300C}"/>
                </a:ext>
                <a:ext uri="{147F2762-F138-4A5C-976F-8EAC2B608ADB}">
                  <a16:predDERef xmlns:a16="http://schemas.microsoft.com/office/drawing/2014/main" pred="{42EE4E26-DB44-412C-8A87-563E4B061B65}"/>
                </a:ext>
              </a:extLst>
            </xdr:cNvPr>
            <xdr:cNvSpPr txBox="1"/>
          </xdr:nvSpPr>
          <xdr:spPr>
            <a:xfrm>
              <a:off x="5556333" y="12590199"/>
              <a:ext cx="1000466" cy="4073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𝑠_𝑚=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𝑆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_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𝑒</a:t>
              </a:r>
              <a:r>
                <a:rPr lang="es-ES" b="0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 (</a:t>
              </a:r>
              <a:r>
                <a:rPr lang="es-ES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1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/</a:t>
              </a:r>
              <a:r>
                <a:rPr lang="es-ES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√(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𝑆</a:t>
              </a:r>
              <a:r>
                <a:rPr lang="es-MX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_</a:t>
              </a:r>
              <a:r>
                <a:rPr lang="es-ES_tradnl" i="0"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𝑥𝑥 </a:t>
              </a:r>
              <a:r>
                <a:rPr lang="es-ES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)</a:t>
              </a:r>
              <a:r>
                <a:rPr lang="es-ES_tradnl" i="0">
                  <a:effectLst/>
                  <a:latin typeface="Cambria Math" panose="02040503050406030204" pitchFamily="18" charset="0"/>
                  <a:ea typeface="MS Mincho" panose="02020609040205080304" pitchFamily="49" charset="-128"/>
                  <a:cs typeface="Arial" panose="020B0604020202020204" pitchFamily="34" charset="0"/>
                </a:rPr>
                <a:t>)</a:t>
              </a:r>
              <a:endParaRPr lang="es-MX" sz="1100"/>
            </a:p>
          </xdr:txBody>
        </xdr:sp>
      </mc:Fallback>
    </mc:AlternateContent>
    <xdr:clientData/>
  </xdr:oneCellAnchor>
  <xdr:twoCellAnchor>
    <xdr:from>
      <xdr:col>0</xdr:col>
      <xdr:colOff>0</xdr:colOff>
      <xdr:row>72</xdr:row>
      <xdr:rowOff>0</xdr:rowOff>
    </xdr:from>
    <xdr:to>
      <xdr:col>9</xdr:col>
      <xdr:colOff>55217</xdr:colOff>
      <xdr:row>80</xdr:row>
      <xdr:rowOff>30480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58B063B-587F-5390-7885-7BD2D3F96F8D}"/>
            </a:ext>
          </a:extLst>
        </xdr:cNvPr>
        <xdr:cNvSpPr txBox="1"/>
      </xdr:nvSpPr>
      <xdr:spPr>
        <a:xfrm>
          <a:off x="0" y="15453360"/>
          <a:ext cx="7908897" cy="1574800"/>
        </a:xfrm>
        <a:prstGeom prst="rect">
          <a:avLst/>
        </a:prstGeom>
        <a:solidFill>
          <a:srgbClr val="FFFFCC"/>
        </a:solidFill>
        <a:ln w="9525" cmpd="sng">
          <a:solidFill>
            <a:srgbClr val="7F7F7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kern="1200">
              <a:solidFill>
                <a:srgbClr val="3F3F76"/>
              </a:solidFill>
              <a:latin typeface="Calibri" panose="020F0502020204030204" pitchFamily="34" charset="0"/>
              <a:cs typeface="Calibri" panose="020F0502020204030204" pitchFamily="34" charset="0"/>
            </a:rPr>
            <a:t>Referencias</a:t>
          </a:r>
        </a:p>
        <a:p>
          <a:r>
            <a:rPr lang="es-MX" sz="1100" b="0" i="0" u="none" strike="noStrike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• Skoog, D. A., Holler, F. J., Crouch, S. R., &amp; West, D. M. (2023). </a:t>
          </a:r>
          <a:r>
            <a:rPr lang="es-MX" sz="1100" b="0" i="1" u="none" strike="noStrike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Fundamentals of Analytical Chemistry</a:t>
          </a:r>
          <a:r>
            <a:rPr lang="es-MX" sz="1100" b="0" i="0" u="none" strike="noStrike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 (10th ed.). Cengage Learning.</a:t>
          </a:r>
          <a:r>
            <a:rPr lang="es-MX">
              <a:solidFill>
                <a:srgbClr val="3F3F76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es-MX" sz="1100" b="0" i="0" u="none" strike="noStrike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•</a:t>
          </a:r>
          <a:r>
            <a:rPr lang="es-MX" sz="1100" b="0" i="0" u="none" strike="noStrike" baseline="0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</a:t>
          </a:r>
          <a:r>
            <a:rPr lang="es-MX" sz="1100" b="0" i="0" u="none" strike="noStrike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Sawyer, D. T., Heineman, W. R. &amp; Beebe, J. M. (1984). Chemistry Experiments for Instrumental Methods: Vol. XV. Wiley.</a:t>
          </a:r>
          <a:r>
            <a:rPr lang="es-MX">
              <a:solidFill>
                <a:srgbClr val="3F3F76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es-MX" sz="1100" b="0" i="0" u="none" strike="noStrike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• Secretaría de Medio Ambiente y Recursos Naturales. (2016). Análisis de agua - Determinación de pH - Método electrométrico (NMX-AA-008-SCFI-2016). Recuperado de https://www.gob.mx/cms/uploads/attachment/file/166767/NMX-AA-008-SCFI-2016.pdf</a:t>
          </a:r>
          <a:r>
            <a:rPr lang="es-MX">
              <a:solidFill>
                <a:srgbClr val="3F3F76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MX" sz="1100" b="0" i="0" u="none" strike="noStrike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Metrohm AG. (2023). </a:t>
          </a:r>
        </a:p>
        <a:p>
          <a:r>
            <a:rPr lang="es-MX" sz="1100" b="0" i="0" u="none" strike="noStrike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• Electrode catalog and specifications. Recuperado de https://www.metrohm.com</a:t>
          </a:r>
          <a:r>
            <a:rPr lang="es-MX">
              <a:solidFill>
                <a:srgbClr val="3F3F76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es-MX" sz="1100" b="0" i="0" u="none" strike="noStrike">
              <a:solidFill>
                <a:srgbClr val="3F3F76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• </a:t>
          </a:r>
          <a:r>
            <a:rPr lang="es-MX" sz="1100" i="0" u="none">
              <a:solidFill>
                <a:srgbClr val="3F3F76"/>
              </a:solidFill>
              <a:latin typeface="Calibri" panose="020F0502020204030204" pitchFamily="34" charset="0"/>
              <a:cs typeface="Calibri" panose="020F0502020204030204" pitchFamily="34" charset="0"/>
            </a:rPr>
            <a:t>Miller, J. N. &amp; Miller, J. C. (2011). Statistics and Chemometrics for Analytical Chemistry (Sixth edition). Pearson Education Limited.</a:t>
          </a:r>
          <a:endParaRPr lang="es-MX" sz="1100" kern="1200">
            <a:solidFill>
              <a:srgbClr val="3F3F76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312240</xdr:colOff>
      <xdr:row>2</xdr:row>
      <xdr:rowOff>84292</xdr:rowOff>
    </xdr:from>
    <xdr:to>
      <xdr:col>18</xdr:col>
      <xdr:colOff>792479</xdr:colOff>
      <xdr:row>20</xdr:row>
      <xdr:rowOff>10160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411706A0-07CE-0476-2BC6-817A7BF14147}"/>
            </a:ext>
          </a:extLst>
        </xdr:cNvPr>
        <xdr:cNvGrpSpPr/>
      </xdr:nvGrpSpPr>
      <xdr:grpSpPr>
        <a:xfrm>
          <a:off x="9913440" y="632932"/>
          <a:ext cx="6596559" cy="3441228"/>
          <a:chOff x="9451376" y="10905435"/>
          <a:chExt cx="6600512" cy="3461152"/>
        </a:xfrm>
      </xdr:grpSpPr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4AF1A1C1-86AF-EF41-9AB0-D4A13143599F}"/>
              </a:ext>
            </a:extLst>
          </xdr:cNvPr>
          <xdr:cNvSpPr txBox="1"/>
        </xdr:nvSpPr>
        <xdr:spPr>
          <a:xfrm>
            <a:off x="9451376" y="10905435"/>
            <a:ext cx="6600512" cy="3461152"/>
          </a:xfrm>
          <a:prstGeom prst="rect">
            <a:avLst/>
          </a:prstGeom>
          <a:solidFill>
            <a:srgbClr val="FFFF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90000" tIns="0" rIns="90000" bIns="0" rtlCol="0" anchor="ctr" anchorCtr="0">
            <a:noAutofit/>
          </a:bodyPr>
          <a:lstStyle/>
          <a:p>
            <a:r>
              <a:rPr lang="es-MX" sz="1200" b="1">
                <a:solidFill>
                  <a:srgbClr val="3F3F76"/>
                </a:solidFill>
              </a:rPr>
              <a:t>D. R.©</a:t>
            </a:r>
            <a:r>
              <a:rPr lang="es-MX" sz="1200" b="1" baseline="0">
                <a:solidFill>
                  <a:srgbClr val="3F3F76"/>
                </a:solidFill>
              </a:rPr>
              <a:t> </a:t>
            </a:r>
            <a:r>
              <a:rPr lang="es-MX" sz="1200" b="1">
                <a:solidFill>
                  <a:srgbClr val="3F3F76"/>
                </a:solidFill>
              </a:rPr>
              <a:t>UNIVERSIDAD NACIONAL AUTÓNOMA DE MÉXICO</a:t>
            </a:r>
          </a:p>
          <a:p>
            <a:r>
              <a:rPr lang="es-MX" sz="1200">
                <a:solidFill>
                  <a:srgbClr val="3F3F76"/>
                </a:solidFill>
              </a:rPr>
              <a:t>Excepto donde se indique lo contrario esta obra está bajo una licencia Creative Commons Atribución No comercial, No derivada, 4.0 Internacional (CC BY NC ND 4.0 INTERNACIONAL).</a:t>
            </a:r>
          </a:p>
          <a:p>
            <a:r>
              <a:rPr lang="es-MX" sz="1200">
                <a:solidFill>
                  <a:srgbClr val="3F3F76"/>
                </a:solidFill>
              </a:rPr>
              <a:t> </a:t>
            </a:r>
          </a:p>
          <a:p>
            <a:r>
              <a:rPr lang="es-MX" sz="1200">
                <a:solidFill>
                  <a:srgbClr val="3F3F76"/>
                </a:solidFill>
              </a:rPr>
              <a:t>Entidad Editora:</a:t>
            </a:r>
          </a:p>
          <a:p>
            <a:r>
              <a:rPr lang="es-MX" sz="1200">
                <a:solidFill>
                  <a:srgbClr val="3F3F76"/>
                </a:solidFill>
              </a:rPr>
              <a:t>Facultad de Estudios Superiores Cuautitlán.</a:t>
            </a:r>
          </a:p>
          <a:p>
            <a:r>
              <a:rPr lang="es-MX" sz="1200">
                <a:solidFill>
                  <a:srgbClr val="3F3F76"/>
                </a:solidFill>
              </a:rPr>
              <a:t> </a:t>
            </a:r>
          </a:p>
          <a:p>
            <a:r>
              <a:rPr lang="es-MX" sz="1200">
                <a:solidFill>
                  <a:srgbClr val="3F3F76"/>
                </a:solidFill>
              </a:rPr>
              <a:t>Av. Universidad 3000, Universidad Nacional Autónoma de México, C.U., Delegación Coyoacán, C.P. 04510, Ciudad de México.</a:t>
            </a:r>
          </a:p>
          <a:p>
            <a:endParaRPr lang="es-MX" sz="1200">
              <a:solidFill>
                <a:srgbClr val="3F3F76"/>
              </a:solidFill>
            </a:endParaRPr>
          </a:p>
          <a:p>
            <a:endParaRPr lang="es-MX" sz="1200">
              <a:solidFill>
                <a:srgbClr val="3F3F76"/>
              </a:solidFill>
            </a:endParaRPr>
          </a:p>
          <a:p>
            <a:endParaRPr lang="es-MX" sz="1200">
              <a:solidFill>
                <a:srgbClr val="3F3F76"/>
              </a:solidFill>
            </a:endParaRPr>
          </a:p>
          <a:p>
            <a:endParaRPr lang="es-MX" sz="1200">
              <a:solidFill>
                <a:srgbClr val="3F3F76"/>
              </a:solidFill>
            </a:endParaRPr>
          </a:p>
          <a:p>
            <a:r>
              <a:rPr lang="es-MX" sz="1200">
                <a:solidFill>
                  <a:srgbClr val="3F3F76"/>
                </a:solidFill>
              </a:rPr>
              <a:t>Forma sugerida de citar:</a:t>
            </a:r>
          </a:p>
          <a:p>
            <a:pPr algn="l"/>
            <a:r>
              <a:rPr lang="es-MX" sz="1200">
                <a:solidFill>
                  <a:srgbClr val="3F3F76"/>
                </a:solidFill>
              </a:rPr>
              <a:t>García Mendoza A., Ruvalcaba Juárez J., Valenzuela Bonilla,</a:t>
            </a:r>
            <a:r>
              <a:rPr lang="es-MX" sz="1200" baseline="0">
                <a:solidFill>
                  <a:srgbClr val="3F3F76"/>
                </a:solidFill>
              </a:rPr>
              <a:t> O., Silva Vargas, J. </a:t>
            </a:r>
            <a:r>
              <a:rPr lang="es-MX" sz="1200">
                <a:solidFill>
                  <a:srgbClr val="3F3F76"/>
                </a:solidFill>
              </a:rPr>
              <a:t>(22 de noviembre de 2024). </a:t>
            </a:r>
            <a:r>
              <a:rPr lang="es-MX" sz="1200" i="0" u="none">
                <a:solidFill>
                  <a:srgbClr val="3F3F76"/>
                </a:solidFill>
              </a:rPr>
              <a:t>Determinación</a:t>
            </a:r>
            <a:r>
              <a:rPr lang="es-MX" sz="1200" i="0" u="none" baseline="0">
                <a:solidFill>
                  <a:srgbClr val="3F3F76"/>
                </a:solidFill>
              </a:rPr>
              <a:t> de la eficiencia electromotriz de un electrodo combinado de vidrio </a:t>
            </a:r>
            <a:r>
              <a:rPr lang="es-MX" sz="1200">
                <a:solidFill>
                  <a:srgbClr val="3F3F76"/>
                </a:solidFill>
              </a:rPr>
              <a:t>[Recurso</a:t>
            </a:r>
            <a:r>
              <a:rPr lang="es-MX" sz="1200" baseline="0">
                <a:solidFill>
                  <a:srgbClr val="3F3F76"/>
                </a:solidFill>
              </a:rPr>
              <a:t> audiovisual]</a:t>
            </a:r>
            <a:r>
              <a:rPr lang="es-MX" sz="1200">
                <a:solidFill>
                  <a:srgbClr val="3F3F76"/>
                </a:solidFill>
              </a:rPr>
              <a:t>. Facultad de Estudios Superiores Cuautitlán. UNAM.</a:t>
            </a:r>
          </a:p>
          <a:p>
            <a:endParaRPr lang="es-MX" sz="1200"/>
          </a:p>
        </xdr:txBody>
      </xdr:sp>
      <xdr:pic>
        <xdr:nvPicPr>
          <xdr:cNvPr id="17" name="Google Shape;69;p14">
            <a:extLst>
              <a:ext uri="{FF2B5EF4-FFF2-40B4-BE49-F238E27FC236}">
                <a16:creationId xmlns:a16="http://schemas.microsoft.com/office/drawing/2014/main" id="{0FF48FBD-2EA9-A841-AA23-B6756335967D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3">
            <a:alphaModFix/>
          </a:blip>
          <a:stretch>
            <a:fillRect/>
          </a:stretch>
        </xdr:blipFill>
        <xdr:spPr>
          <a:xfrm>
            <a:off x="11554072" y="12681104"/>
            <a:ext cx="1933122" cy="66215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67A8D8-A9DC-9F41-9CAB-2F885BE3457D}" name="Tabla132" displayName="Tabla132" ref="A30:J37" totalsRowShown="0" headerRowDxfId="12" dataDxfId="10" headerRowBorderDxfId="11">
  <autoFilter ref="A30:J37" xr:uid="{2C1A98C8-A37A-034D-9F27-AF0B725C33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8" xr3:uid="{5AB214FB-5594-784B-963A-2E7530CD4C54}" name="Disolución buffer" dataDxfId="9"/>
    <tableColumn id="1" xr3:uid="{EAA27BDD-AE31-9F4A-9004-486D75BF1270}" name="pH" dataDxfId="8"/>
    <tableColumn id="2" xr3:uid="{16A95FB7-4061-4148-BBC1-E2BDB379FD3B}" name="ΔE [V] vs. RE" dataDxfId="7"/>
    <tableColumn id="3" xr3:uid="{D811E80D-765D-FC46-BF6D-36292924B03D}" name="T °C" dataDxfId="6"/>
    <tableColumn id="4" xr3:uid="{9BA4C814-F5FF-6646-8837-D1576DAC392A}" name="%H" dataDxfId="5"/>
    <tableColumn id="5" xr3:uid="{3A66D18F-7B56-E34E-B217-7121E5A95C28}" name="xx" dataDxfId="4">
      <calculatedColumnFormula>Tabla132[[#This Row],[pH]]*Tabla132[[#This Row],[pH]]</calculatedColumnFormula>
    </tableColumn>
    <tableColumn id="6" xr3:uid="{A15C2819-4E2A-1E4E-B994-B54660078B98}" name="yy" dataDxfId="3">
      <calculatedColumnFormula>Tabla132[[#This Row],[ΔE '[V'] vs. RE]]*Tabla132[[#This Row],[ΔE '[V'] vs. RE]]</calculatedColumnFormula>
    </tableColumn>
    <tableColumn id="7" xr3:uid="{31E5E888-1549-EE47-B4C1-CCC57819E5A3}" name="xy" dataDxfId="2">
      <calculatedColumnFormula>Tabla132[[#This Row],[pH]]*Tabla132[[#This Row],[ΔE '[V'] vs. RE]]</calculatedColumnFormula>
    </tableColumn>
    <tableColumn id="9" xr3:uid="{E6B1F56E-39E5-AB40-A54B-D004369AFD3A}" name="Lower limit" dataDxfId="1">
      <calculatedColumnFormula>($B$54*Tabla132[[#This Row],[pH]]+$B$55)-$B$59*$B$49*SQRT((1/$B$45)+(((Tabla132[[#This Row],[pH]]-$B$40)^2)/$B$46))</calculatedColumnFormula>
    </tableColumn>
    <tableColumn id="10" xr3:uid="{3E0EA9AA-8F0B-1A47-9A24-78E94A4CE890}" name="Upper limit" dataDxfId="0">
      <calculatedColumnFormula>($B$54*Tabla132[[#This Row],[pH]]+$B$55)+$B$59*$B$49*SQRT((1/$B$45)+(((Tabla132[[#This Row],[pH]]-$B$40)^2)/$B$46))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C3C6-0BE3-B240-A26B-F2577B89F237}">
  <dimension ref="A1:K83"/>
  <sheetViews>
    <sheetView showGridLines="0" tabSelected="1" zoomScale="125" zoomScaleNormal="38" workbookViewId="0">
      <selection activeCell="B67" sqref="B67"/>
    </sheetView>
  </sheetViews>
  <sheetFormatPr baseColWidth="10" defaultColWidth="11.5" defaultRowHeight="15" x14ac:dyDescent="0.2"/>
  <cols>
    <col min="1" max="1" width="11.33203125" customWidth="1"/>
  </cols>
  <sheetData>
    <row r="1" spans="1:11" ht="23" customHeight="1" x14ac:dyDescent="0.2">
      <c r="B1" s="1" t="s">
        <v>58</v>
      </c>
    </row>
    <row r="2" spans="1:11" ht="20" thickBot="1" x14ac:dyDescent="0.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B3" s="68" t="s">
        <v>60</v>
      </c>
      <c r="C3" s="68"/>
      <c r="D3" s="68"/>
      <c r="E3" s="68"/>
      <c r="F3" s="68"/>
      <c r="G3" s="68"/>
      <c r="H3" s="68"/>
      <c r="I3" s="68"/>
      <c r="J3" s="68"/>
      <c r="K3" s="68"/>
    </row>
    <row r="4" spans="1:11" x14ac:dyDescent="0.2">
      <c r="B4" s="69"/>
      <c r="C4" s="69"/>
      <c r="D4" s="69"/>
      <c r="E4" s="69"/>
      <c r="F4" s="69"/>
      <c r="G4" s="69"/>
      <c r="H4" s="69"/>
      <c r="I4" s="69"/>
      <c r="J4" s="69"/>
      <c r="K4" s="69"/>
    </row>
    <row r="6" spans="1:11" x14ac:dyDescent="0.2">
      <c r="A6" s="4" t="s">
        <v>1</v>
      </c>
      <c r="B6" s="70"/>
      <c r="C6" s="70"/>
      <c r="D6" s="70"/>
      <c r="E6" s="70"/>
      <c r="F6" s="70"/>
      <c r="G6" s="70"/>
      <c r="H6" s="70"/>
      <c r="I6" s="70"/>
      <c r="J6" s="70"/>
    </row>
    <row r="8" spans="1:11" x14ac:dyDescent="0.2">
      <c r="A8" s="4" t="s">
        <v>2</v>
      </c>
      <c r="B8" s="5"/>
    </row>
    <row r="9" spans="1:11" x14ac:dyDescent="0.2">
      <c r="A9" s="4" t="s">
        <v>3</v>
      </c>
      <c r="B9" s="5"/>
    </row>
    <row r="10" spans="1:11" x14ac:dyDescent="0.2">
      <c r="A10" s="4" t="s">
        <v>4</v>
      </c>
      <c r="B10" s="5"/>
    </row>
    <row r="12" spans="1:11" x14ac:dyDescent="0.2">
      <c r="A12" s="71" t="s">
        <v>5</v>
      </c>
      <c r="B12" s="71"/>
      <c r="D12" s="6"/>
      <c r="E12" s="6"/>
      <c r="F12" s="6"/>
      <c r="G12" s="6"/>
      <c r="H12" s="6"/>
      <c r="I12" s="6"/>
    </row>
    <row r="13" spans="1:11" ht="16" customHeight="1" x14ac:dyDescent="0.2">
      <c r="A13" s="4" t="s">
        <v>6</v>
      </c>
      <c r="B13" s="7"/>
      <c r="D13" s="67" t="s">
        <v>7</v>
      </c>
      <c r="E13" s="67"/>
      <c r="F13" s="67"/>
      <c r="G13" s="67"/>
      <c r="H13" s="67"/>
      <c r="I13" s="67"/>
    </row>
    <row r="14" spans="1:11" x14ac:dyDescent="0.2">
      <c r="B14" s="8"/>
      <c r="D14" s="6"/>
      <c r="E14" s="6"/>
      <c r="F14" s="6"/>
      <c r="G14" s="6"/>
      <c r="H14" s="6"/>
      <c r="I14" s="6"/>
    </row>
    <row r="15" spans="1:11" ht="16" customHeight="1" x14ac:dyDescent="0.2">
      <c r="A15" s="4" t="s">
        <v>8</v>
      </c>
      <c r="B15" s="7"/>
      <c r="D15" s="67" t="s">
        <v>9</v>
      </c>
      <c r="E15" s="67"/>
      <c r="F15" s="67"/>
      <c r="G15" s="67"/>
      <c r="H15" s="67"/>
      <c r="I15" s="67"/>
    </row>
    <row r="16" spans="1:11" x14ac:dyDescent="0.2">
      <c r="D16" s="6"/>
      <c r="E16" s="6"/>
      <c r="F16" s="6"/>
      <c r="G16" s="6"/>
      <c r="H16" s="6"/>
      <c r="I16" s="6"/>
    </row>
    <row r="17" spans="1:10" x14ac:dyDescent="0.2">
      <c r="A17" s="71" t="s">
        <v>10</v>
      </c>
      <c r="B17" s="71"/>
      <c r="D17" s="6"/>
      <c r="E17" s="6"/>
      <c r="F17" s="6"/>
      <c r="G17" s="6"/>
      <c r="H17" s="6"/>
      <c r="I17" s="6"/>
    </row>
    <row r="18" spans="1:10" ht="16" customHeight="1" x14ac:dyDescent="0.2">
      <c r="A18" s="4" t="s">
        <v>6</v>
      </c>
      <c r="B18" s="9"/>
      <c r="D18" s="67" t="s">
        <v>11</v>
      </c>
      <c r="E18" s="67"/>
      <c r="F18" s="67"/>
      <c r="G18" s="67"/>
      <c r="H18" s="67"/>
      <c r="I18" s="67"/>
    </row>
    <row r="19" spans="1:10" x14ac:dyDescent="0.2">
      <c r="B19" s="8"/>
      <c r="D19" s="6"/>
      <c r="E19" s="6"/>
      <c r="F19" s="6"/>
      <c r="G19" s="6"/>
      <c r="H19" s="6"/>
      <c r="I19" s="6"/>
    </row>
    <row r="20" spans="1:10" ht="16" customHeight="1" x14ac:dyDescent="0.2">
      <c r="A20" s="4" t="s">
        <v>8</v>
      </c>
      <c r="B20" s="7"/>
      <c r="D20" s="67" t="s">
        <v>12</v>
      </c>
      <c r="E20" s="67"/>
      <c r="F20" s="67"/>
      <c r="G20" s="67"/>
      <c r="H20" s="67"/>
      <c r="I20" s="67"/>
    </row>
    <row r="21" spans="1:10" x14ac:dyDescent="0.2">
      <c r="B21" s="10"/>
      <c r="D21" s="6"/>
      <c r="E21" s="6"/>
      <c r="F21" s="6"/>
      <c r="G21" s="6"/>
      <c r="H21" s="6"/>
      <c r="I21" s="6"/>
    </row>
    <row r="22" spans="1:10" ht="16" customHeight="1" x14ac:dyDescent="0.2">
      <c r="A22" s="4" t="s">
        <v>13</v>
      </c>
      <c r="B22" s="11" t="e">
        <f>AVERAGE(Tabla132[T °C])+273.15</f>
        <v>#DIV/0!</v>
      </c>
      <c r="D22" s="67" t="s">
        <v>14</v>
      </c>
      <c r="E22" s="67"/>
      <c r="F22" s="67"/>
      <c r="G22" s="67"/>
      <c r="H22" s="67"/>
      <c r="I22" s="67"/>
    </row>
    <row r="23" spans="1:10" ht="16" customHeight="1" x14ac:dyDescent="0.2">
      <c r="B23" s="10"/>
      <c r="D23" s="6"/>
      <c r="E23" s="6"/>
      <c r="F23" s="6"/>
      <c r="G23" s="6"/>
      <c r="H23" s="6"/>
      <c r="I23" s="6"/>
    </row>
    <row r="24" spans="1:10" ht="17" customHeight="1" x14ac:dyDescent="0.2">
      <c r="A24" s="4" t="s">
        <v>15</v>
      </c>
      <c r="B24" s="12">
        <v>8.3143999999999991</v>
      </c>
      <c r="D24" s="67" t="s">
        <v>16</v>
      </c>
      <c r="E24" s="67"/>
      <c r="F24" s="67"/>
      <c r="G24" s="67"/>
      <c r="H24" s="67"/>
      <c r="I24" s="67"/>
    </row>
    <row r="25" spans="1:10" x14ac:dyDescent="0.2">
      <c r="B25" s="10"/>
      <c r="D25" s="6"/>
      <c r="E25" s="6"/>
      <c r="F25" s="6"/>
      <c r="G25" s="6"/>
      <c r="H25" s="6"/>
      <c r="I25" s="6"/>
    </row>
    <row r="26" spans="1:10" ht="17" customHeight="1" x14ac:dyDescent="0.2">
      <c r="A26" s="4" t="s">
        <v>17</v>
      </c>
      <c r="B26" s="13">
        <v>96485.3321</v>
      </c>
      <c r="D26" s="67" t="s">
        <v>12</v>
      </c>
      <c r="E26" s="67"/>
      <c r="F26" s="67"/>
      <c r="G26" s="67"/>
      <c r="H26" s="67"/>
      <c r="I26" s="67"/>
    </row>
    <row r="27" spans="1:10" x14ac:dyDescent="0.2">
      <c r="B27" s="14"/>
    </row>
    <row r="28" spans="1:10" ht="31" customHeight="1" x14ac:dyDescent="0.2">
      <c r="A28" s="15" t="s">
        <v>18</v>
      </c>
      <c r="B28" s="16" t="e">
        <f>((LN(10)*$B$24*$B$22)/$B$26)*1000</f>
        <v>#DIV/0!</v>
      </c>
      <c r="D28" s="67" t="s">
        <v>19</v>
      </c>
      <c r="E28" s="67"/>
      <c r="F28" s="67"/>
      <c r="G28" s="67"/>
      <c r="H28" s="67"/>
      <c r="I28" s="67"/>
    </row>
    <row r="30" spans="1:10" ht="35" customHeight="1" x14ac:dyDescent="0.2">
      <c r="A30" s="52" t="s">
        <v>20</v>
      </c>
      <c r="B30" s="53" t="s">
        <v>21</v>
      </c>
      <c r="C30" s="62" t="s">
        <v>57</v>
      </c>
      <c r="D30" s="62" t="s">
        <v>22</v>
      </c>
      <c r="E30" s="55" t="s">
        <v>23</v>
      </c>
      <c r="F30" s="53" t="s">
        <v>24</v>
      </c>
      <c r="G30" s="53" t="s">
        <v>25</v>
      </c>
      <c r="H30" s="53" t="s">
        <v>26</v>
      </c>
      <c r="I30" s="53" t="s">
        <v>27</v>
      </c>
      <c r="J30" s="54" t="s">
        <v>28</v>
      </c>
    </row>
    <row r="31" spans="1:10" x14ac:dyDescent="0.2">
      <c r="A31" s="47" t="s">
        <v>29</v>
      </c>
      <c r="B31" s="48">
        <v>1.956</v>
      </c>
      <c r="C31" s="60"/>
      <c r="D31" s="59"/>
      <c r="E31" s="59"/>
      <c r="F31" s="49">
        <f>Tabla132[[#This Row],[pH]]*Tabla132[[#This Row],[pH]]</f>
        <v>3.825936</v>
      </c>
      <c r="G31" s="49">
        <f>Tabla132[[#This Row],[ΔE '[V'] vs. RE]]*Tabla132[[#This Row],[ΔE '[V'] vs. RE]]</f>
        <v>0</v>
      </c>
      <c r="H31" s="49">
        <f>Tabla132[[#This Row],[pH]]*Tabla132[[#This Row],[ΔE '[V'] vs. RE]]</f>
        <v>0</v>
      </c>
      <c r="I31" s="50">
        <f>($B$54*Tabla132[[#This Row],[pH]]+$B$55)-$B$59*$B$49*SQRT((1/$B$45)+(((Tabla132[[#This Row],[pH]]-$B$40)^2)/$B$46))</f>
        <v>0</v>
      </c>
      <c r="J31" s="51">
        <f>($B$54*Tabla132[[#This Row],[pH]]+$B$55)+$B$59*$B$49*SQRT((1/$B$45)+(((Tabla132[[#This Row],[pH]]-$B$40)^2)/$B$46))</f>
        <v>0</v>
      </c>
    </row>
    <row r="32" spans="1:10" x14ac:dyDescent="0.2">
      <c r="A32" s="47" t="s">
        <v>30</v>
      </c>
      <c r="B32" s="48">
        <v>3.508</v>
      </c>
      <c r="C32" s="60"/>
      <c r="D32" s="57"/>
      <c r="E32" s="60"/>
      <c r="F32" s="49">
        <f>Tabla132[[#This Row],[pH]]*Tabla132[[#This Row],[pH]]</f>
        <v>12.306063999999999</v>
      </c>
      <c r="G32" s="49">
        <f>Tabla132[[#This Row],[ΔE '[V'] vs. RE]]*Tabla132[[#This Row],[ΔE '[V'] vs. RE]]</f>
        <v>0</v>
      </c>
      <c r="H32" s="49">
        <f>Tabla132[[#This Row],[pH]]*Tabla132[[#This Row],[ΔE '[V'] vs. RE]]</f>
        <v>0</v>
      </c>
      <c r="I32" s="50">
        <f>($B$54*Tabla132[[#This Row],[pH]]+$B$55)-$B$59*$B$49*SQRT((1/$B$45)+(((Tabla132[[#This Row],[pH]]-$B$40)^2)/$B$46))</f>
        <v>0</v>
      </c>
      <c r="J32" s="51">
        <f>($B$54*Tabla132[[#This Row],[pH]]+$B$55)+$B$59*$B$49*SQRT((1/$B$45)+(((Tabla132[[#This Row],[pH]]-$B$40)^2)/$B$46))</f>
        <v>0</v>
      </c>
    </row>
    <row r="33" spans="1:10" x14ac:dyDescent="0.2">
      <c r="A33" s="37" t="s">
        <v>31</v>
      </c>
      <c r="B33" s="38">
        <v>6.1369999999999996</v>
      </c>
      <c r="C33" s="60"/>
      <c r="D33" s="58"/>
      <c r="E33" s="56"/>
      <c r="F33" s="39">
        <f>Tabla132[[#This Row],[pH]]*Tabla132[[#This Row],[pH]]</f>
        <v>37.662768999999997</v>
      </c>
      <c r="G33" s="39">
        <f>Tabla132[[#This Row],[ΔE '[V'] vs. RE]]*Tabla132[[#This Row],[ΔE '[V'] vs. RE]]</f>
        <v>0</v>
      </c>
      <c r="H33" s="39">
        <f>Tabla132[[#This Row],[pH]]*Tabla132[[#This Row],[ΔE '[V'] vs. RE]]</f>
        <v>0</v>
      </c>
      <c r="I33" s="40">
        <f>($B$54*Tabla132[[#This Row],[pH]]+$B$55)-$B$59*$B$49*SQRT((1/$B$45)+(((Tabla132[[#This Row],[pH]]-$B$40)^2)/$B$46))</f>
        <v>0</v>
      </c>
      <c r="J33" s="41">
        <f>($B$54*Tabla132[[#This Row],[pH]]+$B$55)+$B$59*$B$49*SQRT((1/$B$45)+(((Tabla132[[#This Row],[pH]]-$B$40)^2)/$B$46))</f>
        <v>0</v>
      </c>
    </row>
    <row r="34" spans="1:10" x14ac:dyDescent="0.2">
      <c r="A34" s="47" t="s">
        <v>32</v>
      </c>
      <c r="B34" s="48">
        <v>7.0119999999999996</v>
      </c>
      <c r="C34" s="61"/>
      <c r="D34" s="56"/>
      <c r="E34" s="56"/>
      <c r="F34" s="49">
        <f>Tabla132[[#This Row],[pH]]*Tabla132[[#This Row],[pH]]</f>
        <v>49.168143999999991</v>
      </c>
      <c r="G34" s="49">
        <f>Tabla132[[#This Row],[ΔE '[V'] vs. RE]]*Tabla132[[#This Row],[ΔE '[V'] vs. RE]]</f>
        <v>0</v>
      </c>
      <c r="H34" s="49">
        <f>Tabla132[[#This Row],[pH]]*Tabla132[[#This Row],[ΔE '[V'] vs. RE]]</f>
        <v>0</v>
      </c>
      <c r="I34" s="50">
        <f>($B$54*Tabla132[[#This Row],[pH]]+$B$55)-$B$59*$B$49*SQRT((1/$B$45)+(((Tabla132[[#This Row],[pH]]-$B$40)^2)/$B$46))</f>
        <v>0</v>
      </c>
      <c r="J34" s="51">
        <f>($B$54*Tabla132[[#This Row],[pH]]+$B$55)+$B$59*$B$49*SQRT((1/$B$45)+(((Tabla132[[#This Row],[pH]]-$B$40)^2)/$B$46))</f>
        <v>0</v>
      </c>
    </row>
    <row r="35" spans="1:10" x14ac:dyDescent="0.2">
      <c r="A35" s="37" t="s">
        <v>33</v>
      </c>
      <c r="B35" s="38">
        <v>9.2029999999999994</v>
      </c>
      <c r="C35" s="61"/>
      <c r="D35" s="56"/>
      <c r="E35" s="56"/>
      <c r="F35" s="39">
        <f>Tabla132[[#This Row],[pH]]*Tabla132[[#This Row],[pH]]</f>
        <v>84.695208999999991</v>
      </c>
      <c r="G35" s="39">
        <f>Tabla132[[#This Row],[ΔE '[V'] vs. RE]]*Tabla132[[#This Row],[ΔE '[V'] vs. RE]]</f>
        <v>0</v>
      </c>
      <c r="H35" s="39">
        <f>Tabla132[[#This Row],[pH]]*Tabla132[[#This Row],[ΔE '[V'] vs. RE]]</f>
        <v>0</v>
      </c>
      <c r="I35" s="40">
        <f>($B$54*Tabla132[[#This Row],[pH]]+$B$55)-$B$59*$B$49*SQRT((1/$B$45)+(((Tabla132[[#This Row],[pH]]-$B$40)^2)/$B$46))</f>
        <v>0</v>
      </c>
      <c r="J35" s="41">
        <f>($B$54*Tabla132[[#This Row],[pH]]+$B$55)+$B$59*$B$49*SQRT((1/$B$45)+(((Tabla132[[#This Row],[pH]]-$B$40)^2)/$B$46))</f>
        <v>0</v>
      </c>
    </row>
    <row r="36" spans="1:10" x14ac:dyDescent="0.2">
      <c r="A36" s="47" t="s">
        <v>34</v>
      </c>
      <c r="B36" s="48">
        <v>10.269</v>
      </c>
      <c r="C36" s="60"/>
      <c r="D36" s="58"/>
      <c r="E36" s="58"/>
      <c r="F36" s="49">
        <f>Tabla132[[#This Row],[pH]]*Tabla132[[#This Row],[pH]]</f>
        <v>105.452361</v>
      </c>
      <c r="G36" s="49">
        <f>Tabla132[[#This Row],[ΔE '[V'] vs. RE]]*Tabla132[[#This Row],[ΔE '[V'] vs. RE]]</f>
        <v>0</v>
      </c>
      <c r="H36" s="49">
        <f>Tabla132[[#This Row],[pH]]*Tabla132[[#This Row],[ΔE '[V'] vs. RE]]</f>
        <v>0</v>
      </c>
      <c r="I36" s="50">
        <f>($B$54*Tabla132[[#This Row],[pH]]+$B$55)-$B$59*$B$49*SQRT((1/$B$45)+(((Tabla132[[#This Row],[pH]]-$B$40)^2)/$B$46))</f>
        <v>0</v>
      </c>
      <c r="J36" s="51">
        <f>($B$54*Tabla132[[#This Row],[pH]]+$B$55)+$B$59*$B$49*SQRT((1/$B$45)+(((Tabla132[[#This Row],[pH]]-$B$40)^2)/$B$46))</f>
        <v>0</v>
      </c>
    </row>
    <row r="37" spans="1:10" x14ac:dyDescent="0.2">
      <c r="A37" s="42" t="s">
        <v>35</v>
      </c>
      <c r="B37" s="43">
        <v>11.397</v>
      </c>
      <c r="C37" s="61"/>
      <c r="D37" s="56"/>
      <c r="E37" s="56"/>
      <c r="F37" s="44">
        <f>Tabla132[[#This Row],[pH]]*Tabla132[[#This Row],[pH]]</f>
        <v>129.89160900000002</v>
      </c>
      <c r="G37" s="44">
        <f>Tabla132[[#This Row],[ΔE '[V'] vs. RE]]*Tabla132[[#This Row],[ΔE '[V'] vs. RE]]</f>
        <v>0</v>
      </c>
      <c r="H37" s="44">
        <f>Tabla132[[#This Row],[pH]]*Tabla132[[#This Row],[ΔE '[V'] vs. RE]]</f>
        <v>0</v>
      </c>
      <c r="I37" s="45">
        <f>($B$54*Tabla132[[#This Row],[pH]]+$B$55)-$B$59*$B$49*SQRT((1/$B$45)+(((Tabla132[[#This Row],[pH]]-$B$40)^2)/$B$46))</f>
        <v>0</v>
      </c>
      <c r="J37" s="46">
        <f>($B$54*Tabla132[[#This Row],[pH]]+$B$55)+$B$59*$B$49*SQRT((1/$B$45)+(((Tabla132[[#This Row],[pH]]-$B$40)^2)/$B$46))</f>
        <v>0</v>
      </c>
    </row>
    <row r="39" spans="1:10" ht="16" x14ac:dyDescent="0.2">
      <c r="A39" s="17" t="s">
        <v>36</v>
      </c>
      <c r="B39" s="18">
        <f>SUM(Tabla132[pH])</f>
        <v>49.481999999999999</v>
      </c>
      <c r="C39" s="18">
        <f>SUM(Tabla132[ΔE '[V'] vs. RE])</f>
        <v>0</v>
      </c>
      <c r="F39" s="18">
        <f>SUM(Tabla132[xx])</f>
        <v>423.002092</v>
      </c>
      <c r="G39" s="18">
        <f>SUM(Tabla132[yy])</f>
        <v>0</v>
      </c>
      <c r="H39" s="18">
        <f>SUM(Tabla132[xy])</f>
        <v>0</v>
      </c>
    </row>
    <row r="40" spans="1:10" x14ac:dyDescent="0.2">
      <c r="A40" s="19" t="s">
        <v>37</v>
      </c>
      <c r="B40" s="18">
        <f>AVERAGE(Tabla132[pH])</f>
        <v>7.0688571428571425</v>
      </c>
      <c r="C40" s="18" t="e">
        <f>AVERAGE(Tabla132[ΔE '[V'] vs. RE])</f>
        <v>#DIV/0!</v>
      </c>
    </row>
    <row r="45" spans="1:10" x14ac:dyDescent="0.2">
      <c r="A45" s="4" t="s">
        <v>38</v>
      </c>
      <c r="B45" s="20">
        <f>COUNTA(Tabla132[Disolución buffer])</f>
        <v>7</v>
      </c>
    </row>
    <row r="46" spans="1:10" ht="17" customHeight="1" x14ac:dyDescent="0.25">
      <c r="A46" s="4" t="s">
        <v>39</v>
      </c>
      <c r="B46" s="21">
        <f>$F$39-(($B$39^2)/$B$45)</f>
        <v>73.220902857142846</v>
      </c>
      <c r="D46" s="66" t="s">
        <v>59</v>
      </c>
      <c r="E46" s="66"/>
      <c r="F46" s="66"/>
      <c r="G46" s="66"/>
      <c r="H46" s="66"/>
      <c r="I46" s="66"/>
    </row>
    <row r="47" spans="1:10" ht="17" x14ac:dyDescent="0.25">
      <c r="A47" s="4" t="s">
        <v>40</v>
      </c>
      <c r="B47" s="21">
        <f>$G$39-(($C$39^2)/$B$45)</f>
        <v>0</v>
      </c>
      <c r="D47" s="66"/>
      <c r="E47" s="66"/>
      <c r="F47" s="66"/>
      <c r="G47" s="66"/>
      <c r="H47" s="66"/>
      <c r="I47" s="66"/>
    </row>
    <row r="48" spans="1:10" ht="17" x14ac:dyDescent="0.25">
      <c r="A48" s="4" t="s">
        <v>41</v>
      </c>
      <c r="B48" s="21">
        <f>$H$39-(($C$39*$B$39)/$B$45)</f>
        <v>0</v>
      </c>
      <c r="D48" s="22"/>
      <c r="E48" s="23"/>
      <c r="F48" s="24"/>
      <c r="G48" s="24"/>
      <c r="H48" s="25"/>
    </row>
    <row r="49" spans="1:9" ht="17" customHeight="1" x14ac:dyDescent="0.25">
      <c r="A49" s="4" t="s">
        <v>42</v>
      </c>
      <c r="B49" s="21">
        <f>SQRT(($B$47-(($B$48^2)/$B$46))/($B$45-2))</f>
        <v>0</v>
      </c>
      <c r="D49" s="66" t="s">
        <v>43</v>
      </c>
      <c r="E49" s="66"/>
      <c r="F49" s="66"/>
      <c r="G49" s="66"/>
      <c r="H49" s="66"/>
      <c r="I49" s="66"/>
    </row>
    <row r="50" spans="1:9" x14ac:dyDescent="0.2">
      <c r="B50" s="26"/>
      <c r="C50" s="27"/>
      <c r="D50" s="27"/>
      <c r="E50" s="27"/>
    </row>
    <row r="51" spans="1:9" x14ac:dyDescent="0.2">
      <c r="B51" s="26"/>
      <c r="C51" s="27"/>
      <c r="D51" s="27"/>
      <c r="E51" s="27"/>
    </row>
    <row r="52" spans="1:9" x14ac:dyDescent="0.2">
      <c r="B52" s="14"/>
      <c r="C52" s="27"/>
      <c r="D52" s="27"/>
      <c r="E52" s="27"/>
    </row>
    <row r="53" spans="1:9" x14ac:dyDescent="0.2">
      <c r="B53" s="26"/>
      <c r="C53" s="27"/>
      <c r="D53" s="27"/>
      <c r="E53" s="27"/>
    </row>
    <row r="54" spans="1:9" ht="16" customHeight="1" x14ac:dyDescent="0.2">
      <c r="A54" s="28" t="s">
        <v>44</v>
      </c>
      <c r="B54" s="29"/>
      <c r="C54" s="27"/>
      <c r="D54" s="66" t="s">
        <v>45</v>
      </c>
      <c r="E54" s="66"/>
      <c r="F54" s="66"/>
      <c r="G54" s="66"/>
      <c r="H54" s="66"/>
      <c r="I54" s="66"/>
    </row>
    <row r="55" spans="1:9" ht="16" x14ac:dyDescent="0.2">
      <c r="A55" s="30" t="s">
        <v>46</v>
      </c>
      <c r="B55" s="29"/>
      <c r="D55" s="66"/>
      <c r="E55" s="66"/>
      <c r="F55" s="66"/>
      <c r="G55" s="66"/>
      <c r="H55" s="66"/>
      <c r="I55" s="66"/>
    </row>
    <row r="56" spans="1:9" ht="19" x14ac:dyDescent="0.2">
      <c r="A56" s="28" t="s">
        <v>47</v>
      </c>
      <c r="B56" s="31"/>
      <c r="D56" s="32"/>
      <c r="E56" s="32"/>
      <c r="F56" s="24"/>
      <c r="G56" s="24"/>
      <c r="H56" s="24"/>
    </row>
    <row r="57" spans="1:9" ht="16" x14ac:dyDescent="0.2">
      <c r="D57" s="32"/>
      <c r="E57" s="32"/>
      <c r="F57" s="24"/>
      <c r="G57" s="24"/>
      <c r="H57" s="24"/>
    </row>
    <row r="58" spans="1:9" ht="16" customHeight="1" x14ac:dyDescent="0.2">
      <c r="A58" s="33" t="s">
        <v>48</v>
      </c>
      <c r="B58" s="34">
        <v>0.05</v>
      </c>
      <c r="D58" s="66" t="s">
        <v>49</v>
      </c>
      <c r="E58" s="66"/>
      <c r="F58" s="66"/>
      <c r="G58" s="66"/>
      <c r="H58" s="66"/>
      <c r="I58" s="66"/>
    </row>
    <row r="59" spans="1:9" ht="18" x14ac:dyDescent="0.2">
      <c r="A59" s="33" t="s">
        <v>50</v>
      </c>
      <c r="B59" s="35">
        <f>_xlfn.T.INV.2T(B58,B45-2)</f>
        <v>2.570581835636315</v>
      </c>
      <c r="D59" s="66"/>
      <c r="E59" s="66"/>
      <c r="F59" s="66"/>
      <c r="G59" s="66"/>
      <c r="H59" s="66"/>
      <c r="I59" s="66"/>
    </row>
    <row r="64" spans="1:9" ht="18" customHeight="1" x14ac:dyDescent="0.25">
      <c r="A64" s="28" t="s">
        <v>51</v>
      </c>
      <c r="B64" s="29">
        <f>$B$49*(1/(SQRT($B$46)))</f>
        <v>0</v>
      </c>
      <c r="D64" s="66" t="s">
        <v>52</v>
      </c>
      <c r="E64" s="66"/>
      <c r="F64" s="66"/>
      <c r="G64" s="66"/>
      <c r="H64" s="66"/>
      <c r="I64" s="66"/>
    </row>
    <row r="65" spans="1:9" ht="18" x14ac:dyDescent="0.25">
      <c r="A65" s="30" t="s">
        <v>53</v>
      </c>
      <c r="B65" s="29">
        <f>$B$49*SQRT((1/$B$45)+(($B$40^2)/$B$46))</f>
        <v>0</v>
      </c>
      <c r="D65" s="66"/>
      <c r="E65" s="66"/>
      <c r="F65" s="66"/>
      <c r="G65" s="66"/>
      <c r="H65" s="66"/>
      <c r="I65" s="66"/>
    </row>
    <row r="67" spans="1:9" ht="16" customHeight="1" x14ac:dyDescent="0.2">
      <c r="A67" s="28" t="s">
        <v>54</v>
      </c>
      <c r="B67" s="29"/>
      <c r="D67" s="66" t="s">
        <v>55</v>
      </c>
      <c r="E67" s="66"/>
      <c r="F67" s="66"/>
      <c r="G67" s="66"/>
      <c r="H67" s="66"/>
      <c r="I67" s="66"/>
    </row>
    <row r="69" spans="1:9" ht="16" x14ac:dyDescent="0.2">
      <c r="A69" s="36" t="s">
        <v>56</v>
      </c>
    </row>
    <row r="71" spans="1:9" ht="40" customHeight="1" x14ac:dyDescent="0.2">
      <c r="A71" s="65" t="str">
        <f>CONCATENATE("Se encontró que el electrodo combinado de vidrio de marca ",$B$18," y modelo ",$B$20,", presenta una eficiencia electromotriz del ",FIXED($B$67,2)," %. Por lo que el electrodo ",IF(AND($B$67&lt;=110,$B$67&gt;=90),"se encuentra en condiciones óptimas","debe ser reemplazado"),".")</f>
        <v>Se encontró que el electrodo combinado de vidrio de marca  y modelo , presenta una eficiencia electromotriz del 0.00 %. Por lo que el electrodo debe ser reemplazado.</v>
      </c>
      <c r="B71" s="65"/>
      <c r="C71" s="65"/>
      <c r="D71" s="65"/>
      <c r="E71" s="65"/>
      <c r="F71" s="65"/>
      <c r="G71" s="65"/>
      <c r="H71" s="65"/>
    </row>
    <row r="73" spans="1:9" x14ac:dyDescent="0.2">
      <c r="B73" s="63"/>
      <c r="C73" s="63"/>
      <c r="D73" s="63"/>
      <c r="E73" s="63"/>
      <c r="F73" s="63"/>
      <c r="G73" s="63"/>
      <c r="H73" s="63"/>
    </row>
    <row r="83" spans="11:11" x14ac:dyDescent="0.2">
      <c r="K83" s="64"/>
    </row>
  </sheetData>
  <mergeCells count="19">
    <mergeCell ref="D28:I28"/>
    <mergeCell ref="B3:K4"/>
    <mergeCell ref="B6:J6"/>
    <mergeCell ref="A12:B12"/>
    <mergeCell ref="D13:I13"/>
    <mergeCell ref="D15:I15"/>
    <mergeCell ref="A17:B17"/>
    <mergeCell ref="D18:I18"/>
    <mergeCell ref="D20:I20"/>
    <mergeCell ref="D22:I22"/>
    <mergeCell ref="D24:I24"/>
    <mergeCell ref="D26:I26"/>
    <mergeCell ref="A71:H71"/>
    <mergeCell ref="D46:I47"/>
    <mergeCell ref="D49:I49"/>
    <mergeCell ref="D54:I55"/>
    <mergeCell ref="D58:I59"/>
    <mergeCell ref="D64:I65"/>
    <mergeCell ref="D67:I6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240903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RUVALCABA JUAREZ</dc:creator>
  <cp:lastModifiedBy>JORGE RUVALCABA JUAREZ</cp:lastModifiedBy>
  <dcterms:created xsi:type="dcterms:W3CDTF">2024-11-25T19:10:46Z</dcterms:created>
  <dcterms:modified xsi:type="dcterms:W3CDTF">2024-11-25T22:44:45Z</dcterms:modified>
</cp:coreProperties>
</file>